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05" windowWidth="9600" windowHeight="11970"/>
  </bookViews>
  <sheets>
    <sheet name="Лист1 (2)" sheetId="4" r:id="rId1"/>
  </sheets>
  <definedNames>
    <definedName name="_xlnm.Print_Titles" localSheetId="0">'Лист1 (2)'!$3:$5</definedName>
    <definedName name="_xlnm.Print_Area" localSheetId="0">'Лист1 (2)'!$A$1:$L$113</definedName>
  </definedNames>
  <calcPr calcId="114210" fullCalcOnLoad="1"/>
</workbook>
</file>

<file path=xl/calcChain.xml><?xml version="1.0" encoding="utf-8"?>
<calcChain xmlns="http://schemas.openxmlformats.org/spreadsheetml/2006/main">
  <c r="E109" i="4"/>
  <c r="F109"/>
  <c r="G92"/>
  <c r="G91"/>
  <c r="G90"/>
  <c r="G109"/>
  <c r="G53"/>
  <c r="H53"/>
  <c r="I53"/>
  <c r="J53"/>
  <c r="K53"/>
  <c r="L53"/>
  <c r="F53"/>
  <c r="F12"/>
  <c r="F52"/>
  <c r="E13"/>
  <c r="E14"/>
  <c r="L12"/>
  <c r="L52"/>
  <c r="K12"/>
  <c r="K52"/>
  <c r="J12"/>
  <c r="J52"/>
  <c r="I12"/>
  <c r="I52"/>
  <c r="H12"/>
  <c r="H52"/>
  <c r="G12"/>
  <c r="G52"/>
  <c r="E12"/>
  <c r="H85"/>
  <c r="I85"/>
  <c r="J85"/>
  <c r="K85"/>
  <c r="L85"/>
  <c r="G85"/>
  <c r="F85"/>
  <c r="E86"/>
  <c r="E85"/>
  <c r="F106"/>
  <c r="E106"/>
  <c r="F96"/>
  <c r="E102"/>
  <c r="F107"/>
  <c r="G107"/>
  <c r="L106"/>
  <c r="K106"/>
  <c r="J106"/>
  <c r="I106"/>
  <c r="H106"/>
  <c r="G106"/>
  <c r="L102"/>
  <c r="K102"/>
  <c r="J102"/>
  <c r="I102"/>
  <c r="H102"/>
  <c r="G102"/>
  <c r="F102"/>
  <c r="G105"/>
  <c r="G104"/>
  <c r="H105"/>
  <c r="I105"/>
  <c r="J105"/>
  <c r="K105"/>
  <c r="L105"/>
  <c r="J107"/>
  <c r="K107"/>
  <c r="L107"/>
  <c r="F105"/>
  <c r="F104"/>
  <c r="E105"/>
  <c r="E97"/>
  <c r="E57"/>
  <c r="E17"/>
  <c r="G15"/>
  <c r="E10"/>
  <c r="E52"/>
  <c r="L51"/>
  <c r="K51"/>
  <c r="G51"/>
  <c r="H51"/>
  <c r="J51"/>
  <c r="F51"/>
  <c r="I51"/>
  <c r="E50"/>
  <c r="E49"/>
  <c r="E47"/>
  <c r="E46"/>
  <c r="E44"/>
  <c r="E43"/>
  <c r="E41"/>
  <c r="E40"/>
  <c r="E38"/>
  <c r="E37"/>
  <c r="E35"/>
  <c r="E34"/>
  <c r="E32"/>
  <c r="E31"/>
  <c r="E29"/>
  <c r="E28"/>
  <c r="E26"/>
  <c r="E25"/>
  <c r="E23"/>
  <c r="E22"/>
  <c r="E20"/>
  <c r="E19"/>
  <c r="E16"/>
  <c r="E15"/>
  <c r="E11"/>
  <c r="E9"/>
  <c r="J96"/>
  <c r="G96"/>
  <c r="L96"/>
  <c r="K96"/>
  <c r="L66"/>
  <c r="L72"/>
  <c r="K66"/>
  <c r="K72"/>
  <c r="I66"/>
  <c r="I72"/>
  <c r="J66"/>
  <c r="J72"/>
  <c r="H66"/>
  <c r="G66"/>
  <c r="G71"/>
  <c r="H71"/>
  <c r="I71"/>
  <c r="L71"/>
  <c r="K71"/>
  <c r="F72"/>
  <c r="F71"/>
  <c r="F66"/>
  <c r="E67"/>
  <c r="F76"/>
  <c r="H72"/>
  <c r="E69"/>
  <c r="E68"/>
  <c r="L62"/>
  <c r="K62"/>
  <c r="I62"/>
  <c r="J62"/>
  <c r="H62"/>
  <c r="G62"/>
  <c r="G61"/>
  <c r="E59"/>
  <c r="E58"/>
  <c r="F21"/>
  <c r="K15"/>
  <c r="J15"/>
  <c r="I15"/>
  <c r="H15"/>
  <c r="F15"/>
  <c r="G72"/>
  <c r="I99"/>
  <c r="H99"/>
  <c r="E88"/>
  <c r="E87"/>
  <c r="F90"/>
  <c r="F91"/>
  <c r="F92"/>
  <c r="J71"/>
  <c r="F62"/>
  <c r="L61"/>
  <c r="K61"/>
  <c r="J61"/>
  <c r="I61"/>
  <c r="H61"/>
  <c r="F61"/>
  <c r="G76"/>
  <c r="H76"/>
  <c r="E77"/>
  <c r="E78"/>
  <c r="E81"/>
  <c r="F80"/>
  <c r="G80"/>
  <c r="H80"/>
  <c r="I80"/>
  <c r="J80"/>
  <c r="K80"/>
  <c r="L80"/>
  <c r="F81"/>
  <c r="G81"/>
  <c r="H81"/>
  <c r="I81"/>
  <c r="J81"/>
  <c r="K81"/>
  <c r="L81"/>
  <c r="F110"/>
  <c r="F111"/>
  <c r="K70"/>
  <c r="I79"/>
  <c r="E76"/>
  <c r="G60"/>
  <c r="H96"/>
  <c r="H107"/>
  <c r="E62"/>
  <c r="I96"/>
  <c r="I107"/>
  <c r="I104"/>
  <c r="E30"/>
  <c r="E36"/>
  <c r="E48"/>
  <c r="E27"/>
  <c r="E18"/>
  <c r="E24"/>
  <c r="E42"/>
  <c r="E33"/>
  <c r="E21"/>
  <c r="E39"/>
  <c r="E45"/>
  <c r="K104"/>
  <c r="G70"/>
  <c r="L70"/>
  <c r="I60"/>
  <c r="J104"/>
  <c r="E66"/>
  <c r="I70"/>
  <c r="E72"/>
  <c r="H70"/>
  <c r="F60"/>
  <c r="F89"/>
  <c r="E61"/>
  <c r="L104"/>
  <c r="F70"/>
  <c r="E71"/>
  <c r="J60"/>
  <c r="H60"/>
  <c r="H79"/>
  <c r="G79"/>
  <c r="E99"/>
  <c r="E96"/>
  <c r="E80"/>
  <c r="E79"/>
  <c r="J70"/>
  <c r="K79"/>
  <c r="J79"/>
  <c r="L79"/>
  <c r="K60"/>
  <c r="L60"/>
  <c r="F79"/>
  <c r="I9"/>
  <c r="F45"/>
  <c r="L45"/>
  <c r="K45"/>
  <c r="I45"/>
  <c r="J45"/>
  <c r="H45"/>
  <c r="G45"/>
  <c r="L48"/>
  <c r="K48"/>
  <c r="I48"/>
  <c r="J48"/>
  <c r="H48"/>
  <c r="G48"/>
  <c r="L92"/>
  <c r="L91"/>
  <c r="L109"/>
  <c r="L90"/>
  <c r="L111"/>
  <c r="K92"/>
  <c r="K91"/>
  <c r="K109"/>
  <c r="K90"/>
  <c r="K111"/>
  <c r="I92"/>
  <c r="I91"/>
  <c r="I109"/>
  <c r="I90"/>
  <c r="I111"/>
  <c r="J92"/>
  <c r="J91"/>
  <c r="J109"/>
  <c r="J90"/>
  <c r="J111"/>
  <c r="H92"/>
  <c r="H91"/>
  <c r="H109"/>
  <c r="E92"/>
  <c r="G111"/>
  <c r="H9"/>
  <c r="G9"/>
  <c r="L15"/>
  <c r="F108"/>
  <c r="E107"/>
  <c r="E104"/>
  <c r="H104"/>
  <c r="E91"/>
  <c r="H110"/>
  <c r="E70"/>
  <c r="K110"/>
  <c r="I110"/>
  <c r="J89"/>
  <c r="L110"/>
  <c r="J110"/>
  <c r="E60"/>
  <c r="K89"/>
  <c r="K108"/>
  <c r="I89"/>
  <c r="L89"/>
  <c r="L108"/>
  <c r="G89"/>
  <c r="J108"/>
  <c r="I108"/>
  <c r="G110"/>
  <c r="E53"/>
  <c r="E51"/>
  <c r="E110"/>
  <c r="F9"/>
  <c r="F42"/>
  <c r="F39"/>
  <c r="F48"/>
  <c r="E101"/>
  <c r="E100"/>
  <c r="G18"/>
  <c r="G108"/>
  <c r="F36"/>
  <c r="F33"/>
  <c r="F30"/>
  <c r="F27"/>
  <c r="F24"/>
  <c r="H90"/>
  <c r="H89"/>
  <c r="H108"/>
  <c r="H111"/>
  <c r="E90"/>
  <c r="E111"/>
  <c r="E89"/>
  <c r="E108"/>
</calcChain>
</file>

<file path=xl/sharedStrings.xml><?xml version="1.0" encoding="utf-8"?>
<sst xmlns="http://schemas.openxmlformats.org/spreadsheetml/2006/main" count="208" uniqueCount="98">
  <si>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</si>
  <si>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</si>
  <si>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</si>
  <si>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</si>
  <si>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</si>
  <si>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бюджет Белоярского района</t>
  </si>
  <si>
    <t>1.2.</t>
  </si>
  <si>
    <t>Реализация электрической энергии в зоне децентрализованного электроснабжения</t>
  </si>
  <si>
    <t>Разработка схем водоснабжения и водоотведения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</si>
  <si>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</si>
  <si>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</si>
  <si>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1.3.</t>
  </si>
  <si>
    <t>1.4.</t>
  </si>
  <si>
    <t>1.5.</t>
  </si>
  <si>
    <t>1.6.</t>
  </si>
  <si>
    <t>УКС</t>
  </si>
  <si>
    <t>Реконструкция водоочистных сооружений КС Сорумская в п.Сорум Белоярского района, первая очередь. Строительство водоочистных сооружений в п. Сорум (ВОС)</t>
  </si>
  <si>
    <t>1.7.</t>
  </si>
  <si>
    <t>Реконструкция сетей тепловодоснабжения микрорайона №3 в г. Белоярский. Третий этап</t>
  </si>
  <si>
    <t>1.8.</t>
  </si>
  <si>
    <t>Канализационная насосная станция № 4 по ул.Набережная в г. Белоярский</t>
  </si>
  <si>
    <t>1.9.</t>
  </si>
  <si>
    <t>Блочная газовая котельная в районе СУ-926 г. Беклоярский</t>
  </si>
  <si>
    <t>1.10.</t>
  </si>
  <si>
    <t>Локальные канализационно очистные сооружения (ПИР). Сельское поселение Казым.</t>
  </si>
  <si>
    <t>1.11.</t>
  </si>
  <si>
    <t>1.12.</t>
  </si>
  <si>
    <t>Подземный водозабор питьевого и хоз-бытового водоснабжения г. Белоярский</t>
  </si>
  <si>
    <t>1.13.</t>
  </si>
  <si>
    <t>Подпрограмма 1 «Модернизация и реформирование жилищно-коммунального комплекса Белоярского района»</t>
  </si>
  <si>
    <t>Наименование мероприятий муниципальной программы</t>
  </si>
  <si>
    <t>п/п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</si>
  <si>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</si>
  <si>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</si>
  <si>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</si>
  <si>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</si>
  <si>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</si>
  <si>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</si>
  <si>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</si>
  <si>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</si>
  <si>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</si>
  <si>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</si>
  <si>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</si>
  <si>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</si>
  <si>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2.1.</t>
  </si>
  <si>
    <t xml:space="preserve">Выполнение работ по обслуживанию и замене натриевых ламп высокого давления типа ДНаТ на светодиодные лампы на сети уличного освещения в городе Белоярский
</t>
  </si>
  <si>
    <t>Итого по подпрограмме 2</t>
  </si>
  <si>
    <t xml:space="preserve">Подпрограмма 3 «Наш дом » </t>
  </si>
  <si>
    <t>Задача 3 « Проведение капитального ремонта многоквартирных домов, в том числе для  существенного повышения их энергетической эффективности ».</t>
  </si>
  <si>
    <t>3.1.</t>
  </si>
  <si>
    <t>3.2.</t>
  </si>
  <si>
    <t xml:space="preserve">Капитальный ремонт дворовых территорий многоквартирных домов город Белоярский  </t>
  </si>
  <si>
    <t xml:space="preserve">Капитальный ремонт МКД город Белоярский </t>
  </si>
  <si>
    <t>Итого по подпрограмме 3</t>
  </si>
  <si>
    <t>Подпрограмма 5 «Проведение капитального ремонта многоквартирных домов»</t>
  </si>
  <si>
    <t>5.1.</t>
  </si>
  <si>
    <t>Итого по подпрограмме 5</t>
  </si>
  <si>
    <t>Подпрограмма 6 «Переселение граждан из аварийного жилищного фонда»</t>
  </si>
  <si>
    <t>Задача 6 «Переселение жителей каждого отдельно взятого аварийного дома в предельно сжатые сроки».</t>
  </si>
  <si>
    <t xml:space="preserve">Переселение граждан из аварийного жилищного фонда </t>
  </si>
  <si>
    <t>6.1.</t>
  </si>
  <si>
    <t>Итого по подпрограмме 6</t>
  </si>
  <si>
    <t>Задача 7: Организация озеленения территории для обеспечения благоприятных, культурных условий жизни граждан, создания условий для обеспечения бесперебойной работы наружного освещения улиц и дорог в темное время суток, оказание услуг по погребению в соответствии с гарантированным перечнем, содержанию в исправном состоянии зданий и инженерных сооружений межпоселенческих мест захоронений на территории городского поселения Белоярский</t>
  </si>
  <si>
    <t>Организация благоустройства и озеленения территории городского поселения Белоярский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</si>
  <si>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</t>
  </si>
  <si>
    <t>Содержание и благоустройство межпоселенческих мест захоронений на территории Белоярского района</t>
  </si>
  <si>
    <t>7.1.</t>
  </si>
  <si>
    <t>7.2.</t>
  </si>
  <si>
    <t>7.3.</t>
  </si>
  <si>
    <t>Итого по подпрограмме 7</t>
  </si>
  <si>
    <t>Итого по муниципальной программе</t>
  </si>
  <si>
    <t xml:space="preserve">Проведение капитального ремонта сетей ТВС в городском поселении Белоярский </t>
  </si>
  <si>
    <t>Задача 1: Повышение эффективности, качества и надежности поставки коммунальных ресурсов "</t>
  </si>
  <si>
    <t xml:space="preserve">Задача 2:"Развитие энергосбережения и повышение энергоэффективности" </t>
  </si>
  <si>
    <t>Цель: "Улучшение технического состояния многоквартирных домов, повышение их энергетической эффективности"</t>
  </si>
  <si>
    <t>Цели: "Создание безопасных и благоприятных условий проживания граждан, повышения качества реформирования жилищно-коммунального хозяйства, формирования эффективных механизмов управления жилищным фондом, внедрения ресурсосберегающих технологий,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многоквартирных домов, создание института эффективных собственников жилья"</t>
  </si>
  <si>
    <t>Задача 5: "Проведение капитального ремонта многоквартирных домов, в том числе для существенного повышения их энергетической эффективности"</t>
  </si>
  <si>
    <t>Цель: "Улучшение жилищных условий граждан, проживающих  на территории Белоярского района в многоквартирных жилых домах, признанных в установленном порядке аварийными"</t>
  </si>
  <si>
    <t>бюджет федеральный</t>
  </si>
  <si>
    <t>Подпрограмма 7 «Содержание объектов внешнего благоустройства»</t>
  </si>
  <si>
    <t>Цель: "Развитие и совершенствование объектов благоустройства городского поселения Белоярский"</t>
  </si>
  <si>
    <t>2.2.</t>
  </si>
  <si>
    <t>Выполнение работ по ремонту уличного освещения</t>
  </si>
  <si>
    <t>1.14.</t>
  </si>
  <si>
    <t>Канализационно очистные сооружения (ПИР). Сельское поселение Сорум.</t>
  </si>
  <si>
    <t>Реконструкция сетей ТВС (ПИР)</t>
  </si>
  <si>
    <t>Цель: "Энергосбережение и повышение энергоэффективности в организациях бюджетной сферы.
 Энергосбережение и повышения энергетической эффективности в жилищном фонде,  в системах коммунальной инфраструктуры и в транспортном комплексе".</t>
  </si>
  <si>
    <t xml:space="preserve">Капитальный ремонт МКД </t>
  </si>
  <si>
    <t>Капитальный ремонт КНС №1 в п.Верхнеказымский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</si>
  <si>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</t>
  </si>
  <si>
    <t>2.3.</t>
  </si>
  <si>
    <t>Обеспечение равных прав потребителей на получение энергетических ресурсов</t>
  </si>
  <si>
    <t xml:space="preserve">федеральный бюджет </t>
  </si>
  <si>
    <t xml:space="preserve">
Основные мероприятия муниципальной программы Белоярского района 
«Развитие жилищно-коммунального комплекса и повышение энергетической эффективности в Белоярском районе на 2014 – 2020 годы»
</t>
  </si>
  <si>
    <t>Строительство наружных сетей освещения в городе Белоярский</t>
  </si>
  <si>
    <t>7.4.</t>
  </si>
  <si>
    <t>Реализация сжиженного газа населению на территории сельских поселений Белоярского района</t>
  </si>
  <si>
    <t>ПРИЛОЖЕНИЕ 2
к постановлению администрации
Белоярского района
от 30 октября 2014 года № 1505     
ПРИЛОЖЕНИЕ 2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</si>
</sst>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top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" fontId="0" fillId="2" borderId="0" xfId="0" applyNumberFormat="1" applyFill="1"/>
    <xf numFmtId="165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165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0" fontId="0" fillId="0" borderId="5" xfId="0" applyFont="1" applyBorder="1"/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" fontId="1" fillId="0" borderId="7" xfId="0" applyNumberFormat="1" applyFont="1" applyFill="1" applyBorder="1" applyAlignment="1">
      <alignment horizontal="center" vertical="center"/>
    </xf>
    <xf numFmtId="16" fontId="1" fillId="0" borderId="3" xfId="0" applyNumberFormat="1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6" fontId="1" fillId="2" borderId="7" xfId="0" applyNumberFormat="1" applyFont="1" applyFill="1" applyBorder="1" applyAlignment="1">
      <alignment horizontal="center" vertical="center"/>
    </xf>
    <xf numFmtId="16" fontId="1" fillId="2" borderId="3" xfId="0" applyNumberFormat="1" applyFont="1" applyFill="1" applyBorder="1" applyAlignment="1">
      <alignment horizontal="center" vertical="center"/>
    </xf>
    <xf numFmtId="16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1" xfId="0" applyFill="1" applyBorder="1" applyAlignment="1"/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Normal="100" zoomScaleSheetLayoutView="100" workbookViewId="0">
      <selection activeCell="N14" sqref="N14"/>
    </sheetView>
  </sheetViews>
  <sheetFormatPr defaultRowHeight="15"/>
  <cols>
    <col min="2" max="2" width="28" customWidth="1"/>
    <col min="3" max="3" width="13.28515625" customWidth="1"/>
    <col min="4" max="4" width="23.140625" customWidth="1"/>
    <col min="5" max="5" width="14.7109375" customWidth="1"/>
    <col min="6" max="6" width="12.5703125" customWidth="1"/>
    <col min="13" max="13" width="19.28515625" customWidth="1"/>
  </cols>
  <sheetData>
    <row r="1" spans="1:12" ht="117.75" customHeight="1">
      <c r="F1" s="1"/>
      <c r="I1" s="137" t="s">
        <v>97</v>
      </c>
      <c r="J1" s="137"/>
      <c r="K1" s="137"/>
      <c r="L1" s="137"/>
    </row>
    <row r="2" spans="1:12" ht="60" customHeight="1">
      <c r="A2" s="135" t="s">
        <v>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>
      <c r="A3" s="107" t="s">
        <v>31</v>
      </c>
      <c r="B3" s="107" t="s">
        <v>30</v>
      </c>
      <c r="C3" s="107" t="s">
        <v>32</v>
      </c>
      <c r="D3" s="102" t="s">
        <v>33</v>
      </c>
      <c r="E3" s="107" t="s">
        <v>35</v>
      </c>
      <c r="F3" s="107"/>
      <c r="G3" s="107"/>
      <c r="H3" s="107"/>
      <c r="I3" s="107"/>
      <c r="J3" s="107"/>
      <c r="K3" s="107"/>
      <c r="L3" s="107"/>
    </row>
    <row r="4" spans="1:12">
      <c r="A4" s="107"/>
      <c r="B4" s="107"/>
      <c r="C4" s="107"/>
      <c r="D4" s="102"/>
      <c r="E4" s="107" t="s">
        <v>34</v>
      </c>
      <c r="F4" s="107" t="s">
        <v>36</v>
      </c>
      <c r="G4" s="107"/>
      <c r="H4" s="107"/>
      <c r="I4" s="107"/>
      <c r="J4" s="107"/>
      <c r="K4" s="107"/>
      <c r="L4" s="107"/>
    </row>
    <row r="5" spans="1:12" ht="62.25" customHeight="1">
      <c r="A5" s="107"/>
      <c r="B5" s="107"/>
      <c r="C5" s="107"/>
      <c r="D5" s="102"/>
      <c r="E5" s="107"/>
      <c r="F5" s="8" t="s">
        <v>37</v>
      </c>
      <c r="G5" s="8" t="s">
        <v>38</v>
      </c>
      <c r="H5" s="8" t="s">
        <v>39</v>
      </c>
      <c r="I5" s="8" t="s">
        <v>40</v>
      </c>
      <c r="J5" s="8" t="s">
        <v>41</v>
      </c>
      <c r="K5" s="8" t="s">
        <v>42</v>
      </c>
      <c r="L5" s="8" t="s">
        <v>43</v>
      </c>
    </row>
    <row r="6" spans="1:12">
      <c r="A6" s="134" t="s">
        <v>29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>
      <c r="A7" s="138" t="s">
        <v>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>
      <c r="A8" s="138" t="s">
        <v>72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>
      <c r="A9" s="107" t="s">
        <v>1</v>
      </c>
      <c r="B9" s="139" t="s">
        <v>71</v>
      </c>
      <c r="C9" s="107" t="s">
        <v>2</v>
      </c>
      <c r="D9" s="2" t="s">
        <v>3</v>
      </c>
      <c r="E9" s="9">
        <f>SUM(E10:E11)</f>
        <v>103087.8</v>
      </c>
      <c r="F9" s="5">
        <f>F11+F10</f>
        <v>0</v>
      </c>
      <c r="G9" s="51">
        <f>G10+G11</f>
        <v>3794</v>
      </c>
      <c r="H9" s="10">
        <f>H10+H11</f>
        <v>49117.1</v>
      </c>
      <c r="I9" s="10">
        <f>I11+I10</f>
        <v>42076.700000000004</v>
      </c>
      <c r="J9" s="10">
        <v>2600</v>
      </c>
      <c r="K9" s="10">
        <v>2700</v>
      </c>
      <c r="L9" s="10">
        <v>2800</v>
      </c>
    </row>
    <row r="10" spans="1:12">
      <c r="A10" s="107"/>
      <c r="B10" s="139"/>
      <c r="C10" s="107"/>
      <c r="D10" s="2" t="s">
        <v>4</v>
      </c>
      <c r="E10" s="9">
        <f>SUM(F10:L10)</f>
        <v>89228.1</v>
      </c>
      <c r="F10" s="5">
        <v>0</v>
      </c>
      <c r="G10" s="51">
        <v>2594</v>
      </c>
      <c r="H10" s="10">
        <v>46661.2</v>
      </c>
      <c r="I10" s="68">
        <v>39972.9</v>
      </c>
      <c r="J10" s="69">
        <v>0</v>
      </c>
      <c r="K10" s="3">
        <v>0</v>
      </c>
      <c r="L10" s="3">
        <v>0</v>
      </c>
    </row>
    <row r="11" spans="1:12">
      <c r="A11" s="107"/>
      <c r="B11" s="139"/>
      <c r="C11" s="107"/>
      <c r="D11" s="2" t="s">
        <v>5</v>
      </c>
      <c r="E11" s="9">
        <f>SUM(F11:L11)</f>
        <v>13859.7</v>
      </c>
      <c r="F11" s="5">
        <v>0</v>
      </c>
      <c r="G11" s="51">
        <v>1200</v>
      </c>
      <c r="H11" s="10">
        <v>2455.9</v>
      </c>
      <c r="I11" s="10">
        <v>2103.8000000000002</v>
      </c>
      <c r="J11" s="10">
        <v>2600</v>
      </c>
      <c r="K11" s="10">
        <v>2700</v>
      </c>
      <c r="L11" s="10">
        <v>2800</v>
      </c>
    </row>
    <row r="12" spans="1:12" ht="15" customHeight="1">
      <c r="A12" s="81" t="s">
        <v>6</v>
      </c>
      <c r="B12" s="131" t="s">
        <v>96</v>
      </c>
      <c r="C12" s="81" t="s">
        <v>2</v>
      </c>
      <c r="D12" s="19" t="s">
        <v>3</v>
      </c>
      <c r="E12" s="43">
        <f>SUM(E13+E14)</f>
        <v>2439.1</v>
      </c>
      <c r="F12" s="43">
        <f>F13+F14</f>
        <v>317.39999999999998</v>
      </c>
      <c r="G12" s="43">
        <f t="shared" ref="G12:L12" si="0">G13+G14</f>
        <v>671.5</v>
      </c>
      <c r="H12" s="43">
        <f t="shared" si="0"/>
        <v>708.3</v>
      </c>
      <c r="I12" s="43">
        <f t="shared" si="0"/>
        <v>741.9</v>
      </c>
      <c r="J12" s="43">
        <f t="shared" si="0"/>
        <v>0</v>
      </c>
      <c r="K12" s="43">
        <f t="shared" si="0"/>
        <v>0</v>
      </c>
      <c r="L12" s="43">
        <f t="shared" si="0"/>
        <v>0</v>
      </c>
    </row>
    <row r="13" spans="1:12">
      <c r="A13" s="81"/>
      <c r="B13" s="131"/>
      <c r="C13" s="81"/>
      <c r="D13" s="19" t="s">
        <v>4</v>
      </c>
      <c r="E13" s="43">
        <f>SUM(F13:L13)</f>
        <v>2439.1</v>
      </c>
      <c r="F13" s="43">
        <v>317.39999999999998</v>
      </c>
      <c r="G13" s="43">
        <v>671.5</v>
      </c>
      <c r="H13" s="43">
        <v>708.3</v>
      </c>
      <c r="I13" s="43">
        <v>741.9</v>
      </c>
      <c r="J13" s="44">
        <v>0</v>
      </c>
      <c r="K13" s="44">
        <v>0</v>
      </c>
      <c r="L13" s="44">
        <v>0</v>
      </c>
    </row>
    <row r="14" spans="1:12">
      <c r="A14" s="81"/>
      <c r="B14" s="131"/>
      <c r="C14" s="81"/>
      <c r="D14" s="19" t="s">
        <v>5</v>
      </c>
      <c r="E14" s="44">
        <f>SUM(F14:L14)</f>
        <v>0</v>
      </c>
      <c r="F14" s="44">
        <v>0</v>
      </c>
      <c r="G14" s="44">
        <v>0</v>
      </c>
      <c r="H14" s="44">
        <v>0</v>
      </c>
      <c r="I14" s="47">
        <v>0</v>
      </c>
      <c r="J14" s="44">
        <v>0</v>
      </c>
      <c r="K14" s="47">
        <v>0</v>
      </c>
      <c r="L14" s="44">
        <v>0</v>
      </c>
    </row>
    <row r="15" spans="1:12" ht="15" customHeight="1">
      <c r="A15" s="81" t="s">
        <v>11</v>
      </c>
      <c r="B15" s="131" t="s">
        <v>7</v>
      </c>
      <c r="C15" s="81" t="s">
        <v>2</v>
      </c>
      <c r="D15" s="19" t="s">
        <v>3</v>
      </c>
      <c r="E15" s="43">
        <f>SUM(E16+E17)</f>
        <v>120421.5</v>
      </c>
      <c r="F15" s="43">
        <f t="shared" ref="F15:L15" si="1">F16+F17</f>
        <v>21180.199999999997</v>
      </c>
      <c r="G15" s="43">
        <f t="shared" si="1"/>
        <v>30972</v>
      </c>
      <c r="H15" s="43">
        <f t="shared" si="1"/>
        <v>29927</v>
      </c>
      <c r="I15" s="43">
        <f t="shared" si="1"/>
        <v>29980.3</v>
      </c>
      <c r="J15" s="43">
        <f t="shared" si="1"/>
        <v>2652.5</v>
      </c>
      <c r="K15" s="43">
        <f t="shared" si="1"/>
        <v>2785.1</v>
      </c>
      <c r="L15" s="43">
        <f t="shared" si="1"/>
        <v>2924.4</v>
      </c>
    </row>
    <row r="16" spans="1:12">
      <c r="A16" s="81"/>
      <c r="B16" s="131"/>
      <c r="C16" s="81"/>
      <c r="D16" s="19" t="s">
        <v>4</v>
      </c>
      <c r="E16" s="43">
        <f>SUM(F16:L16)</f>
        <v>101392.1</v>
      </c>
      <c r="F16" s="43">
        <v>19246.099999999999</v>
      </c>
      <c r="G16" s="43">
        <v>28188</v>
      </c>
      <c r="H16" s="43">
        <v>27015</v>
      </c>
      <c r="I16" s="43">
        <v>26943</v>
      </c>
      <c r="J16" s="44">
        <v>0</v>
      </c>
      <c r="K16" s="44">
        <v>0</v>
      </c>
      <c r="L16" s="44">
        <v>0</v>
      </c>
    </row>
    <row r="17" spans="1:12">
      <c r="A17" s="81"/>
      <c r="B17" s="131"/>
      <c r="C17" s="81"/>
      <c r="D17" s="19" t="s">
        <v>5</v>
      </c>
      <c r="E17" s="43">
        <f>SUM(F17:L17)</f>
        <v>19029.400000000001</v>
      </c>
      <c r="F17" s="43">
        <v>1934.1</v>
      </c>
      <c r="G17" s="43">
        <v>2784</v>
      </c>
      <c r="H17" s="43">
        <v>2912</v>
      </c>
      <c r="I17" s="45">
        <v>3037.3</v>
      </c>
      <c r="J17" s="43">
        <v>2652.5</v>
      </c>
      <c r="K17" s="45">
        <v>2785.1</v>
      </c>
      <c r="L17" s="43">
        <v>2924.4</v>
      </c>
    </row>
    <row r="18" spans="1:12">
      <c r="A18" s="81" t="s">
        <v>12</v>
      </c>
      <c r="B18" s="131" t="s">
        <v>8</v>
      </c>
      <c r="C18" s="81" t="s">
        <v>2</v>
      </c>
      <c r="D18" s="19" t="s">
        <v>3</v>
      </c>
      <c r="E18" s="43">
        <f>SUM(E19:E20)</f>
        <v>2880.3</v>
      </c>
      <c r="F18" s="46">
        <v>0</v>
      </c>
      <c r="G18" s="43">
        <f>G19+G20</f>
        <v>2880.3</v>
      </c>
      <c r="H18" s="44">
        <v>0</v>
      </c>
      <c r="I18" s="47">
        <v>0</v>
      </c>
      <c r="J18" s="44">
        <v>0</v>
      </c>
      <c r="K18" s="47">
        <v>0</v>
      </c>
      <c r="L18" s="44">
        <v>0</v>
      </c>
    </row>
    <row r="19" spans="1:12">
      <c r="A19" s="81"/>
      <c r="B19" s="131"/>
      <c r="C19" s="81"/>
      <c r="D19" s="19" t="s">
        <v>4</v>
      </c>
      <c r="E19" s="43">
        <f>SUM(F19:L19)</f>
        <v>1728.2</v>
      </c>
      <c r="F19" s="46">
        <v>0</v>
      </c>
      <c r="G19" s="43">
        <v>1728.2</v>
      </c>
      <c r="H19" s="44">
        <v>0</v>
      </c>
      <c r="I19" s="47">
        <v>0</v>
      </c>
      <c r="J19" s="44">
        <v>0</v>
      </c>
      <c r="K19" s="47">
        <v>0</v>
      </c>
      <c r="L19" s="44">
        <v>0</v>
      </c>
    </row>
    <row r="20" spans="1:12">
      <c r="A20" s="81"/>
      <c r="B20" s="131"/>
      <c r="C20" s="81"/>
      <c r="D20" s="19" t="s">
        <v>5</v>
      </c>
      <c r="E20" s="43">
        <f>SUM(F20:L20)</f>
        <v>1152.0999999999999</v>
      </c>
      <c r="F20" s="46">
        <v>0</v>
      </c>
      <c r="G20" s="43">
        <v>1152.0999999999999</v>
      </c>
      <c r="H20" s="44">
        <v>0</v>
      </c>
      <c r="I20" s="47">
        <v>0</v>
      </c>
      <c r="J20" s="44">
        <v>0</v>
      </c>
      <c r="K20" s="47">
        <v>0</v>
      </c>
      <c r="L20" s="44">
        <v>0</v>
      </c>
    </row>
    <row r="21" spans="1:12">
      <c r="A21" s="81" t="s">
        <v>13</v>
      </c>
      <c r="B21" s="131" t="s">
        <v>16</v>
      </c>
      <c r="C21" s="81" t="s">
        <v>15</v>
      </c>
      <c r="D21" s="19" t="s">
        <v>3</v>
      </c>
      <c r="E21" s="48">
        <f>SUM(E22:E23)</f>
        <v>24390</v>
      </c>
      <c r="F21" s="48">
        <f>F22+F23</f>
        <v>24390</v>
      </c>
      <c r="G21" s="20">
        <v>0</v>
      </c>
      <c r="H21" s="20">
        <v>0</v>
      </c>
      <c r="I21" s="49">
        <v>0</v>
      </c>
      <c r="J21" s="20">
        <v>0</v>
      </c>
      <c r="K21" s="49">
        <v>0</v>
      </c>
      <c r="L21" s="20">
        <v>0</v>
      </c>
    </row>
    <row r="22" spans="1:12">
      <c r="A22" s="81"/>
      <c r="B22" s="132"/>
      <c r="C22" s="133"/>
      <c r="D22" s="19" t="s">
        <v>4</v>
      </c>
      <c r="E22" s="48">
        <f>SUM(F22:L22)</f>
        <v>23170</v>
      </c>
      <c r="F22" s="48">
        <v>23170</v>
      </c>
      <c r="G22" s="20">
        <v>0</v>
      </c>
      <c r="H22" s="20">
        <v>0</v>
      </c>
      <c r="I22" s="49">
        <v>0</v>
      </c>
      <c r="J22" s="20">
        <v>0</v>
      </c>
      <c r="K22" s="49">
        <v>0</v>
      </c>
      <c r="L22" s="20">
        <v>0</v>
      </c>
    </row>
    <row r="23" spans="1:12" ht="31.5" customHeight="1">
      <c r="A23" s="81"/>
      <c r="B23" s="132"/>
      <c r="C23" s="133"/>
      <c r="D23" s="64" t="s">
        <v>5</v>
      </c>
      <c r="E23" s="65">
        <f>SUM(F23:L23)</f>
        <v>1220</v>
      </c>
      <c r="F23" s="65">
        <v>1220</v>
      </c>
      <c r="G23" s="20">
        <v>0</v>
      </c>
      <c r="H23" s="20">
        <v>0</v>
      </c>
      <c r="I23" s="49">
        <v>0</v>
      </c>
      <c r="J23" s="20">
        <v>0</v>
      </c>
      <c r="K23" s="49">
        <v>0</v>
      </c>
      <c r="L23" s="20">
        <v>0</v>
      </c>
    </row>
    <row r="24" spans="1:12">
      <c r="A24" s="107" t="s">
        <v>14</v>
      </c>
      <c r="B24" s="120" t="s">
        <v>18</v>
      </c>
      <c r="C24" s="107" t="s">
        <v>15</v>
      </c>
      <c r="D24" s="2" t="s">
        <v>3</v>
      </c>
      <c r="E24" s="9">
        <f>SUM(E25:E26)</f>
        <v>5075</v>
      </c>
      <c r="F24" s="9">
        <f>F25+F26</f>
        <v>5075</v>
      </c>
      <c r="G24" s="4">
        <v>0</v>
      </c>
      <c r="H24" s="4">
        <v>0</v>
      </c>
      <c r="I24" s="11">
        <v>0</v>
      </c>
      <c r="J24" s="4">
        <v>0</v>
      </c>
      <c r="K24" s="11">
        <v>0</v>
      </c>
      <c r="L24" s="4">
        <v>0</v>
      </c>
    </row>
    <row r="25" spans="1:12" ht="15.75" customHeight="1">
      <c r="A25" s="107"/>
      <c r="B25" s="121"/>
      <c r="C25" s="126"/>
      <c r="D25" s="2" t="s">
        <v>4</v>
      </c>
      <c r="E25" s="9">
        <f>SUM(F25:L25)</f>
        <v>4821</v>
      </c>
      <c r="F25" s="9">
        <v>4821</v>
      </c>
      <c r="G25" s="4">
        <v>0</v>
      </c>
      <c r="H25" s="4">
        <v>0</v>
      </c>
      <c r="I25" s="11">
        <v>0</v>
      </c>
      <c r="J25" s="4">
        <v>0</v>
      </c>
      <c r="K25" s="11">
        <v>0</v>
      </c>
      <c r="L25" s="4">
        <v>0</v>
      </c>
    </row>
    <row r="26" spans="1:12">
      <c r="A26" s="107"/>
      <c r="B26" s="121"/>
      <c r="C26" s="126"/>
      <c r="D26" s="2" t="s">
        <v>5</v>
      </c>
      <c r="E26" s="9">
        <f>SUM(F26:L26)</f>
        <v>254</v>
      </c>
      <c r="F26" s="9">
        <v>254</v>
      </c>
      <c r="G26" s="4">
        <v>0</v>
      </c>
      <c r="H26" s="4">
        <v>0</v>
      </c>
      <c r="I26" s="11">
        <v>0</v>
      </c>
      <c r="J26" s="4">
        <v>0</v>
      </c>
      <c r="K26" s="11">
        <v>0</v>
      </c>
      <c r="L26" s="4">
        <v>0</v>
      </c>
    </row>
    <row r="27" spans="1:12">
      <c r="A27" s="107" t="s">
        <v>17</v>
      </c>
      <c r="B27" s="120" t="s">
        <v>20</v>
      </c>
      <c r="C27" s="107" t="s">
        <v>15</v>
      </c>
      <c r="D27" s="2" t="s">
        <v>3</v>
      </c>
      <c r="E27" s="9">
        <f>SUM(E28:E29)</f>
        <v>5727</v>
      </c>
      <c r="F27" s="9">
        <f>F28+F29</f>
        <v>5727</v>
      </c>
      <c r="G27" s="4">
        <v>0</v>
      </c>
      <c r="H27" s="4">
        <v>0</v>
      </c>
      <c r="I27" s="11">
        <v>0</v>
      </c>
      <c r="J27" s="4">
        <v>0</v>
      </c>
      <c r="K27" s="11">
        <v>0</v>
      </c>
      <c r="L27" s="4">
        <v>0</v>
      </c>
    </row>
    <row r="28" spans="1:12">
      <c r="A28" s="107"/>
      <c r="B28" s="121"/>
      <c r="C28" s="126"/>
      <c r="D28" s="2" t="s">
        <v>4</v>
      </c>
      <c r="E28" s="9">
        <f>SUM(F28:L28)</f>
        <v>5440</v>
      </c>
      <c r="F28" s="9">
        <v>5440</v>
      </c>
      <c r="G28" s="4">
        <v>0</v>
      </c>
      <c r="H28" s="4">
        <v>0</v>
      </c>
      <c r="I28" s="11">
        <v>0</v>
      </c>
      <c r="J28" s="4">
        <v>0</v>
      </c>
      <c r="K28" s="11">
        <v>0</v>
      </c>
      <c r="L28" s="4">
        <v>0</v>
      </c>
    </row>
    <row r="29" spans="1:12">
      <c r="A29" s="107"/>
      <c r="B29" s="121"/>
      <c r="C29" s="126"/>
      <c r="D29" s="2" t="s">
        <v>5</v>
      </c>
      <c r="E29" s="9">
        <f>SUM(F29:L29)</f>
        <v>287</v>
      </c>
      <c r="F29" s="9">
        <v>287</v>
      </c>
      <c r="G29" s="4">
        <v>0</v>
      </c>
      <c r="H29" s="4">
        <v>0</v>
      </c>
      <c r="I29" s="11">
        <v>0</v>
      </c>
      <c r="J29" s="4">
        <v>0</v>
      </c>
      <c r="K29" s="11">
        <v>0</v>
      </c>
      <c r="L29" s="4">
        <v>0</v>
      </c>
    </row>
    <row r="30" spans="1:12">
      <c r="A30" s="107" t="s">
        <v>19</v>
      </c>
      <c r="B30" s="127" t="s">
        <v>22</v>
      </c>
      <c r="C30" s="107" t="s">
        <v>15</v>
      </c>
      <c r="D30" s="2" t="s">
        <v>3</v>
      </c>
      <c r="E30" s="9">
        <f>SUM(E31:E32)</f>
        <v>5871</v>
      </c>
      <c r="F30" s="9">
        <f>F31+F32</f>
        <v>5871</v>
      </c>
      <c r="G30" s="4">
        <v>0</v>
      </c>
      <c r="H30" s="4">
        <v>0</v>
      </c>
      <c r="I30" s="11">
        <v>0</v>
      </c>
      <c r="J30" s="4">
        <v>0</v>
      </c>
      <c r="K30" s="11">
        <v>0</v>
      </c>
      <c r="L30" s="4">
        <v>0</v>
      </c>
    </row>
    <row r="31" spans="1:12">
      <c r="A31" s="107"/>
      <c r="B31" s="128"/>
      <c r="C31" s="126"/>
      <c r="D31" s="2" t="s">
        <v>4</v>
      </c>
      <c r="E31" s="9">
        <f>SUM(F31:L31)</f>
        <v>5577</v>
      </c>
      <c r="F31" s="9">
        <v>5577</v>
      </c>
      <c r="G31" s="4">
        <v>0</v>
      </c>
      <c r="H31" s="4">
        <v>0</v>
      </c>
      <c r="I31" s="11">
        <v>0</v>
      </c>
      <c r="J31" s="4">
        <v>0</v>
      </c>
      <c r="K31" s="11">
        <v>0</v>
      </c>
      <c r="L31" s="4">
        <v>0</v>
      </c>
    </row>
    <row r="32" spans="1:12">
      <c r="A32" s="107"/>
      <c r="B32" s="128"/>
      <c r="C32" s="126"/>
      <c r="D32" s="2" t="s">
        <v>5</v>
      </c>
      <c r="E32" s="9">
        <f>SUM(F32:L32)</f>
        <v>294</v>
      </c>
      <c r="F32" s="9">
        <v>294</v>
      </c>
      <c r="G32" s="4">
        <v>0</v>
      </c>
      <c r="H32" s="4">
        <v>0</v>
      </c>
      <c r="I32" s="11">
        <v>0</v>
      </c>
      <c r="J32" s="4">
        <v>0</v>
      </c>
      <c r="K32" s="11">
        <v>0</v>
      </c>
      <c r="L32" s="4">
        <v>0</v>
      </c>
    </row>
    <row r="33" spans="1:13">
      <c r="A33" s="107" t="s">
        <v>21</v>
      </c>
      <c r="B33" s="127" t="s">
        <v>24</v>
      </c>
      <c r="C33" s="107" t="s">
        <v>15</v>
      </c>
      <c r="D33" s="2" t="s">
        <v>3</v>
      </c>
      <c r="E33" s="9">
        <f>SUM(E34:E35)</f>
        <v>2102</v>
      </c>
      <c r="F33" s="9">
        <f>F34+F35</f>
        <v>2102</v>
      </c>
      <c r="G33" s="4">
        <v>0</v>
      </c>
      <c r="H33" s="4">
        <v>0</v>
      </c>
      <c r="I33" s="11">
        <v>0</v>
      </c>
      <c r="J33" s="4">
        <v>0</v>
      </c>
      <c r="K33" s="11">
        <v>0</v>
      </c>
      <c r="L33" s="4">
        <v>0</v>
      </c>
    </row>
    <row r="34" spans="1:13">
      <c r="A34" s="107"/>
      <c r="B34" s="128"/>
      <c r="C34" s="126"/>
      <c r="D34" s="2" t="s">
        <v>4</v>
      </c>
      <c r="E34" s="5">
        <f>SUM(F34:L34)</f>
        <v>0</v>
      </c>
      <c r="F34" s="5">
        <v>0</v>
      </c>
      <c r="G34" s="4">
        <v>0</v>
      </c>
      <c r="H34" s="4">
        <v>0</v>
      </c>
      <c r="I34" s="11">
        <v>0</v>
      </c>
      <c r="J34" s="4">
        <v>0</v>
      </c>
      <c r="K34" s="11">
        <v>0</v>
      </c>
      <c r="L34" s="4">
        <v>0</v>
      </c>
    </row>
    <row r="35" spans="1:13">
      <c r="A35" s="107"/>
      <c r="B35" s="128"/>
      <c r="C35" s="126"/>
      <c r="D35" s="2" t="s">
        <v>5</v>
      </c>
      <c r="E35" s="9">
        <f>SUM(F35:L35)</f>
        <v>2102</v>
      </c>
      <c r="F35" s="9">
        <v>2102</v>
      </c>
      <c r="G35" s="4">
        <v>0</v>
      </c>
      <c r="H35" s="4">
        <v>0</v>
      </c>
      <c r="I35" s="11">
        <v>0</v>
      </c>
      <c r="J35" s="4">
        <v>0</v>
      </c>
      <c r="K35" s="11">
        <v>0</v>
      </c>
      <c r="L35" s="4">
        <v>0</v>
      </c>
    </row>
    <row r="36" spans="1:13">
      <c r="A36" s="107" t="s">
        <v>23</v>
      </c>
      <c r="B36" s="127" t="s">
        <v>27</v>
      </c>
      <c r="C36" s="107" t="s">
        <v>15</v>
      </c>
      <c r="D36" s="2" t="s">
        <v>3</v>
      </c>
      <c r="E36" s="9">
        <f>SUM(E37:E38)</f>
        <v>2000</v>
      </c>
      <c r="F36" s="9">
        <f>F37+F38</f>
        <v>2000</v>
      </c>
      <c r="G36" s="4">
        <v>0</v>
      </c>
      <c r="H36" s="4">
        <v>0</v>
      </c>
      <c r="I36" s="11">
        <v>0</v>
      </c>
      <c r="J36" s="4">
        <v>0</v>
      </c>
      <c r="K36" s="11">
        <v>0</v>
      </c>
      <c r="L36" s="4">
        <v>0</v>
      </c>
    </row>
    <row r="37" spans="1:13">
      <c r="A37" s="107"/>
      <c r="B37" s="128"/>
      <c r="C37" s="126"/>
      <c r="D37" s="2" t="s">
        <v>4</v>
      </c>
      <c r="E37" s="5">
        <f>SUM(F37:L37)</f>
        <v>0</v>
      </c>
      <c r="F37" s="5">
        <v>0</v>
      </c>
      <c r="G37" s="4">
        <v>0</v>
      </c>
      <c r="H37" s="4">
        <v>0</v>
      </c>
      <c r="I37" s="11">
        <v>0</v>
      </c>
      <c r="J37" s="4">
        <v>0</v>
      </c>
      <c r="K37" s="11">
        <v>0</v>
      </c>
      <c r="L37" s="4">
        <v>0</v>
      </c>
    </row>
    <row r="38" spans="1:13">
      <c r="A38" s="107"/>
      <c r="B38" s="128"/>
      <c r="C38" s="126"/>
      <c r="D38" s="2" t="s">
        <v>5</v>
      </c>
      <c r="E38" s="9">
        <f>SUM(F38:L38)</f>
        <v>2000</v>
      </c>
      <c r="F38" s="9">
        <v>2000</v>
      </c>
      <c r="G38" s="4">
        <v>0</v>
      </c>
      <c r="H38" s="4">
        <v>0</v>
      </c>
      <c r="I38" s="11">
        <v>0</v>
      </c>
      <c r="J38" s="4">
        <v>0</v>
      </c>
      <c r="K38" s="11">
        <v>0</v>
      </c>
      <c r="L38" s="4">
        <v>0</v>
      </c>
      <c r="M38" s="33"/>
    </row>
    <row r="39" spans="1:13" s="24" customFormat="1" ht="12.75" customHeight="1">
      <c r="A39" s="104" t="s">
        <v>25</v>
      </c>
      <c r="B39" s="96" t="s">
        <v>85</v>
      </c>
      <c r="C39" s="102" t="s">
        <v>15</v>
      </c>
      <c r="D39" s="25" t="s">
        <v>3</v>
      </c>
      <c r="E39" s="26">
        <f>SUM(E40:E41)</f>
        <v>255.4</v>
      </c>
      <c r="F39" s="26">
        <f>F40+F41</f>
        <v>255.4</v>
      </c>
      <c r="G39" s="28">
        <v>0</v>
      </c>
      <c r="H39" s="28">
        <v>0</v>
      </c>
      <c r="I39" s="27">
        <v>0</v>
      </c>
      <c r="J39" s="28">
        <v>0</v>
      </c>
      <c r="K39" s="27">
        <v>0</v>
      </c>
      <c r="L39" s="28">
        <v>0</v>
      </c>
      <c r="M39" s="33"/>
    </row>
    <row r="40" spans="1:13" s="24" customFormat="1" ht="12.75" customHeight="1">
      <c r="A40" s="85"/>
      <c r="B40" s="97"/>
      <c r="C40" s="103"/>
      <c r="D40" s="25" t="s">
        <v>4</v>
      </c>
      <c r="E40" s="29">
        <f>SUM(F40:L40)</f>
        <v>0</v>
      </c>
      <c r="F40" s="26">
        <v>0</v>
      </c>
      <c r="G40" s="28">
        <v>0</v>
      </c>
      <c r="H40" s="28">
        <v>0</v>
      </c>
      <c r="I40" s="27">
        <v>0</v>
      </c>
      <c r="J40" s="28">
        <v>0</v>
      </c>
      <c r="K40" s="27">
        <v>0</v>
      </c>
      <c r="L40" s="28">
        <v>0</v>
      </c>
      <c r="M40" s="33"/>
    </row>
    <row r="41" spans="1:13" s="24" customFormat="1" ht="12.75" customHeight="1">
      <c r="A41" s="86"/>
      <c r="B41" s="98"/>
      <c r="C41" s="103"/>
      <c r="D41" s="25" t="s">
        <v>5</v>
      </c>
      <c r="E41" s="26">
        <f>SUM(F41:L41)</f>
        <v>255.4</v>
      </c>
      <c r="F41" s="26">
        <v>255.4</v>
      </c>
      <c r="G41" s="28">
        <v>0</v>
      </c>
      <c r="H41" s="28">
        <v>0</v>
      </c>
      <c r="I41" s="27">
        <v>0</v>
      </c>
      <c r="J41" s="28">
        <v>0</v>
      </c>
      <c r="K41" s="27">
        <v>0</v>
      </c>
      <c r="L41" s="28">
        <v>0</v>
      </c>
      <c r="M41" s="33"/>
    </row>
    <row r="42" spans="1:13" s="24" customFormat="1" ht="12.75" customHeight="1">
      <c r="A42" s="104" t="s">
        <v>26</v>
      </c>
      <c r="B42" s="105" t="s">
        <v>84</v>
      </c>
      <c r="C42" s="102" t="s">
        <v>15</v>
      </c>
      <c r="D42" s="25" t="s">
        <v>3</v>
      </c>
      <c r="E42" s="26">
        <f>SUM(E43:E44)</f>
        <v>170</v>
      </c>
      <c r="F42" s="26">
        <f>F43+F44</f>
        <v>170</v>
      </c>
      <c r="G42" s="28">
        <v>0</v>
      </c>
      <c r="H42" s="28">
        <v>0</v>
      </c>
      <c r="I42" s="27">
        <v>0</v>
      </c>
      <c r="J42" s="28">
        <v>0</v>
      </c>
      <c r="K42" s="27">
        <v>0</v>
      </c>
      <c r="L42" s="28">
        <v>0</v>
      </c>
      <c r="M42" s="33"/>
    </row>
    <row r="43" spans="1:13" s="24" customFormat="1" ht="12.75" customHeight="1">
      <c r="A43" s="85"/>
      <c r="B43" s="106"/>
      <c r="C43" s="103"/>
      <c r="D43" s="25" t="s">
        <v>4</v>
      </c>
      <c r="E43" s="29">
        <f>SUM(F43:L43)</f>
        <v>0</v>
      </c>
      <c r="F43" s="26">
        <v>0</v>
      </c>
      <c r="G43" s="28">
        <v>0</v>
      </c>
      <c r="H43" s="28">
        <v>0</v>
      </c>
      <c r="I43" s="27">
        <v>0</v>
      </c>
      <c r="J43" s="28">
        <v>0</v>
      </c>
      <c r="K43" s="27">
        <v>0</v>
      </c>
      <c r="L43" s="28">
        <v>0</v>
      </c>
      <c r="M43" s="33"/>
    </row>
    <row r="44" spans="1:13" s="24" customFormat="1" ht="12.75" customHeight="1">
      <c r="A44" s="86"/>
      <c r="B44" s="106"/>
      <c r="C44" s="103"/>
      <c r="D44" s="25" t="s">
        <v>5</v>
      </c>
      <c r="E44" s="26">
        <f>SUM(F44:L44)</f>
        <v>170</v>
      </c>
      <c r="F44" s="26">
        <v>170</v>
      </c>
      <c r="G44" s="28">
        <v>0</v>
      </c>
      <c r="H44" s="28">
        <v>0</v>
      </c>
      <c r="I44" s="27">
        <v>0</v>
      </c>
      <c r="J44" s="28">
        <v>0</v>
      </c>
      <c r="K44" s="27">
        <v>0</v>
      </c>
      <c r="L44" s="28">
        <v>0</v>
      </c>
      <c r="M44" s="33"/>
    </row>
    <row r="45" spans="1:13" s="24" customFormat="1" ht="27" customHeight="1">
      <c r="A45" s="108" t="s">
        <v>28</v>
      </c>
      <c r="B45" s="96" t="s">
        <v>89</v>
      </c>
      <c r="C45" s="85" t="s">
        <v>2</v>
      </c>
      <c r="D45" s="34" t="s">
        <v>3</v>
      </c>
      <c r="E45" s="26">
        <f t="shared" ref="E45:J45" si="2">E46+E47</f>
        <v>17215.400000000001</v>
      </c>
      <c r="F45" s="26">
        <f t="shared" si="2"/>
        <v>17215.400000000001</v>
      </c>
      <c r="G45" s="28">
        <f t="shared" si="2"/>
        <v>0</v>
      </c>
      <c r="H45" s="28">
        <f t="shared" si="2"/>
        <v>0</v>
      </c>
      <c r="I45" s="27">
        <f t="shared" si="2"/>
        <v>0</v>
      </c>
      <c r="J45" s="28">
        <f t="shared" si="2"/>
        <v>0</v>
      </c>
      <c r="K45" s="27">
        <f>K46+K47</f>
        <v>0</v>
      </c>
      <c r="L45" s="27">
        <f>L46+L47</f>
        <v>0</v>
      </c>
      <c r="M45" s="33"/>
    </row>
    <row r="46" spans="1:13" s="24" customFormat="1" ht="23.25" customHeight="1">
      <c r="A46" s="109"/>
      <c r="B46" s="97"/>
      <c r="C46" s="85"/>
      <c r="D46" s="34" t="s">
        <v>4</v>
      </c>
      <c r="E46" s="26">
        <f>SUM(F46:L46)</f>
        <v>8665.4</v>
      </c>
      <c r="F46" s="26">
        <v>8665.4</v>
      </c>
      <c r="G46" s="28">
        <v>0</v>
      </c>
      <c r="H46" s="28">
        <v>0</v>
      </c>
      <c r="I46" s="27">
        <v>0</v>
      </c>
      <c r="J46" s="28">
        <v>0</v>
      </c>
      <c r="K46" s="27">
        <v>0</v>
      </c>
      <c r="L46" s="27">
        <v>0</v>
      </c>
      <c r="M46" s="33"/>
    </row>
    <row r="47" spans="1:13" s="24" customFormat="1" ht="18.75" customHeight="1">
      <c r="A47" s="110"/>
      <c r="B47" s="98"/>
      <c r="C47" s="86"/>
      <c r="D47" s="34" t="s">
        <v>5</v>
      </c>
      <c r="E47" s="26">
        <f>SUM(F47:L47)</f>
        <v>8550</v>
      </c>
      <c r="F47" s="26">
        <v>8550</v>
      </c>
      <c r="G47" s="28">
        <v>0</v>
      </c>
      <c r="H47" s="28">
        <v>0</v>
      </c>
      <c r="I47" s="27">
        <v>0</v>
      </c>
      <c r="J47" s="28">
        <v>0</v>
      </c>
      <c r="K47" s="27">
        <v>0</v>
      </c>
      <c r="L47" s="27">
        <v>0</v>
      </c>
      <c r="M47" s="33"/>
    </row>
    <row r="48" spans="1:13" s="24" customFormat="1">
      <c r="A48" s="104" t="s">
        <v>83</v>
      </c>
      <c r="B48" s="105" t="s">
        <v>88</v>
      </c>
      <c r="C48" s="107" t="s">
        <v>2</v>
      </c>
      <c r="D48" s="25" t="s">
        <v>3</v>
      </c>
      <c r="E48" s="26">
        <f>SUM(E49:E50)</f>
        <v>1200</v>
      </c>
      <c r="F48" s="26">
        <f t="shared" ref="F48:L48" si="3">F49+F50</f>
        <v>1200</v>
      </c>
      <c r="G48" s="28">
        <f t="shared" si="3"/>
        <v>0</v>
      </c>
      <c r="H48" s="28">
        <f t="shared" si="3"/>
        <v>0</v>
      </c>
      <c r="I48" s="27">
        <f t="shared" si="3"/>
        <v>0</v>
      </c>
      <c r="J48" s="28">
        <f t="shared" si="3"/>
        <v>0</v>
      </c>
      <c r="K48" s="27">
        <f t="shared" si="3"/>
        <v>0</v>
      </c>
      <c r="L48" s="27">
        <f t="shared" si="3"/>
        <v>0</v>
      </c>
      <c r="M48" s="33"/>
    </row>
    <row r="49" spans="1:13" s="24" customFormat="1">
      <c r="A49" s="85"/>
      <c r="B49" s="106"/>
      <c r="C49" s="107"/>
      <c r="D49" s="25" t="s">
        <v>4</v>
      </c>
      <c r="E49" s="29">
        <f>SUM(F49:L49)</f>
        <v>0</v>
      </c>
      <c r="F49" s="27">
        <v>0</v>
      </c>
      <c r="G49" s="28">
        <v>0</v>
      </c>
      <c r="H49" s="28">
        <v>0</v>
      </c>
      <c r="I49" s="27">
        <v>0</v>
      </c>
      <c r="J49" s="28">
        <v>0</v>
      </c>
      <c r="K49" s="27">
        <v>0</v>
      </c>
      <c r="L49" s="28">
        <v>0</v>
      </c>
      <c r="M49" s="33"/>
    </row>
    <row r="50" spans="1:13" s="24" customFormat="1">
      <c r="A50" s="86"/>
      <c r="B50" s="106"/>
      <c r="C50" s="107"/>
      <c r="D50" s="25" t="s">
        <v>5</v>
      </c>
      <c r="E50" s="26">
        <f>SUM(F50:L50)</f>
        <v>1200</v>
      </c>
      <c r="F50" s="26">
        <v>1200</v>
      </c>
      <c r="G50" s="28">
        <v>0</v>
      </c>
      <c r="H50" s="28">
        <v>0</v>
      </c>
      <c r="I50" s="27">
        <v>0</v>
      </c>
      <c r="J50" s="28">
        <v>0</v>
      </c>
      <c r="K50" s="27">
        <v>0</v>
      </c>
      <c r="L50" s="28">
        <v>0</v>
      </c>
      <c r="M50" s="33"/>
    </row>
    <row r="51" spans="1:13">
      <c r="A51" s="6"/>
      <c r="B51" s="71" t="s">
        <v>9</v>
      </c>
      <c r="C51" s="6"/>
      <c r="D51" s="7" t="s">
        <v>3</v>
      </c>
      <c r="E51" s="72">
        <f>SUM(E52:E53)</f>
        <v>292834.49999999994</v>
      </c>
      <c r="F51" s="72">
        <f t="shared" ref="F51:L51" si="4">SUM(F52:F53)</f>
        <v>85503.4</v>
      </c>
      <c r="G51" s="72">
        <f t="shared" si="4"/>
        <v>38317.799999999996</v>
      </c>
      <c r="H51" s="72">
        <f t="shared" si="4"/>
        <v>79752.399999999994</v>
      </c>
      <c r="I51" s="72">
        <f t="shared" si="4"/>
        <v>72798.899999999994</v>
      </c>
      <c r="J51" s="72">
        <f t="shared" si="4"/>
        <v>5252.5</v>
      </c>
      <c r="K51" s="72">
        <f t="shared" si="4"/>
        <v>5485.1</v>
      </c>
      <c r="L51" s="72">
        <f t="shared" si="4"/>
        <v>5724.4</v>
      </c>
      <c r="M51" s="67"/>
    </row>
    <row r="52" spans="1:13">
      <c r="A52" s="6"/>
      <c r="B52" s="6"/>
      <c r="C52" s="6"/>
      <c r="D52" s="7" t="s">
        <v>4</v>
      </c>
      <c r="E52" s="72">
        <f>SUM(F52:L52)</f>
        <v>242460.89999999997</v>
      </c>
      <c r="F52" s="72">
        <f t="shared" ref="F52:L52" si="5">F10+F16+F19+F22+F25+F28+F31+F34+F37+F40+F49+F46+F43+F12</f>
        <v>67236.899999999994</v>
      </c>
      <c r="G52" s="72">
        <f t="shared" si="5"/>
        <v>33181.699999999997</v>
      </c>
      <c r="H52" s="72">
        <f t="shared" si="5"/>
        <v>74384.5</v>
      </c>
      <c r="I52" s="72">
        <f t="shared" si="5"/>
        <v>67657.799999999988</v>
      </c>
      <c r="J52" s="73">
        <f t="shared" si="5"/>
        <v>0</v>
      </c>
      <c r="K52" s="73">
        <f t="shared" si="5"/>
        <v>0</v>
      </c>
      <c r="L52" s="73">
        <f t="shared" si="5"/>
        <v>0</v>
      </c>
      <c r="M52" s="67"/>
    </row>
    <row r="53" spans="1:13">
      <c r="A53" s="6"/>
      <c r="B53" s="6"/>
      <c r="C53" s="6"/>
      <c r="D53" s="7" t="s">
        <v>5</v>
      </c>
      <c r="E53" s="72">
        <f>SUM(F53:L53)</f>
        <v>50373.599999999999</v>
      </c>
      <c r="F53" s="72">
        <f>F11+F17+F20+F23+F26+F29+F32+F35+F38+F41+F50+F47+F44+F14</f>
        <v>18266.5</v>
      </c>
      <c r="G53" s="72">
        <f t="shared" ref="G53:L53" si="6">G11+G17+G20+G23+G26+G29+G32+G35+G38+G41+G50+G47+G44+G14</f>
        <v>5136.1000000000004</v>
      </c>
      <c r="H53" s="72">
        <f t="shared" si="6"/>
        <v>5367.9</v>
      </c>
      <c r="I53" s="72">
        <f t="shared" si="6"/>
        <v>5141.1000000000004</v>
      </c>
      <c r="J53" s="72">
        <f t="shared" si="6"/>
        <v>5252.5</v>
      </c>
      <c r="K53" s="72">
        <f t="shared" si="6"/>
        <v>5485.1</v>
      </c>
      <c r="L53" s="72">
        <f t="shared" si="6"/>
        <v>5724.4</v>
      </c>
      <c r="M53" s="67"/>
    </row>
    <row r="54" spans="1:13">
      <c r="A54" s="129" t="s">
        <v>10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33"/>
    </row>
    <row r="55" spans="1:13" ht="32.25" customHeight="1">
      <c r="A55" s="130" t="s">
        <v>86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5"/>
    </row>
    <row r="56" spans="1:13">
      <c r="A56" s="79" t="s">
        <v>73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1:13" ht="63.75" customHeight="1">
      <c r="A57" s="12" t="s">
        <v>44</v>
      </c>
      <c r="B57" s="13" t="s">
        <v>45</v>
      </c>
      <c r="C57" s="14" t="s">
        <v>2</v>
      </c>
      <c r="D57" s="14" t="s">
        <v>5</v>
      </c>
      <c r="E57" s="15">
        <f>SUM(F57:L57)</f>
        <v>1205.3000000000002</v>
      </c>
      <c r="F57" s="15">
        <v>146.1</v>
      </c>
      <c r="G57" s="23">
        <v>0</v>
      </c>
      <c r="H57" s="63">
        <v>0</v>
      </c>
      <c r="I57" s="15">
        <v>0</v>
      </c>
      <c r="J57" s="15">
        <v>336</v>
      </c>
      <c r="K57" s="15">
        <v>352.8</v>
      </c>
      <c r="L57" s="15">
        <v>370.4</v>
      </c>
    </row>
    <row r="58" spans="1:13" ht="32.25" customHeight="1">
      <c r="A58" s="14" t="s">
        <v>81</v>
      </c>
      <c r="B58" s="13" t="s">
        <v>82</v>
      </c>
      <c r="C58" s="14" t="s">
        <v>2</v>
      </c>
      <c r="D58" s="14" t="s">
        <v>5</v>
      </c>
      <c r="E58" s="15">
        <f>SUM(F58:L58)</f>
        <v>445</v>
      </c>
      <c r="F58" s="15">
        <v>445</v>
      </c>
      <c r="G58" s="23">
        <v>0</v>
      </c>
      <c r="H58" s="23">
        <v>0</v>
      </c>
      <c r="I58" s="14">
        <v>0</v>
      </c>
      <c r="J58" s="13">
        <v>0</v>
      </c>
      <c r="K58" s="14">
        <v>0</v>
      </c>
      <c r="L58" s="13">
        <v>0</v>
      </c>
    </row>
    <row r="59" spans="1:13" ht="34.5">
      <c r="A59" s="14" t="s">
        <v>90</v>
      </c>
      <c r="B59" s="16" t="s">
        <v>91</v>
      </c>
      <c r="C59" s="14" t="s">
        <v>2</v>
      </c>
      <c r="D59" s="39" t="s">
        <v>4</v>
      </c>
      <c r="E59" s="15">
        <f>SUM(F59:L59)</f>
        <v>382.5</v>
      </c>
      <c r="F59" s="15">
        <v>382.5</v>
      </c>
      <c r="G59" s="23">
        <v>0</v>
      </c>
      <c r="H59" s="23">
        <v>0</v>
      </c>
      <c r="I59" s="14">
        <v>0</v>
      </c>
      <c r="J59" s="13">
        <v>0</v>
      </c>
      <c r="K59" s="14">
        <v>0</v>
      </c>
      <c r="L59" s="13">
        <v>0</v>
      </c>
    </row>
    <row r="60" spans="1:13">
      <c r="A60" s="6"/>
      <c r="B60" s="40" t="s">
        <v>46</v>
      </c>
      <c r="C60" s="6"/>
      <c r="D60" s="7" t="s">
        <v>3</v>
      </c>
      <c r="E60" s="37">
        <f>SUM(E61:E62)</f>
        <v>2032.8000000000002</v>
      </c>
      <c r="F60" s="42">
        <f>SUM(F61:F62)</f>
        <v>973.6</v>
      </c>
      <c r="G60" s="41">
        <f t="shared" ref="G60:L60" si="7">G61+G62</f>
        <v>0</v>
      </c>
      <c r="H60" s="41">
        <f t="shared" si="7"/>
        <v>0</v>
      </c>
      <c r="I60" s="41">
        <f t="shared" si="7"/>
        <v>0</v>
      </c>
      <c r="J60" s="42">
        <f t="shared" si="7"/>
        <v>336</v>
      </c>
      <c r="K60" s="37">
        <f t="shared" si="7"/>
        <v>352.8</v>
      </c>
      <c r="L60" s="37">
        <f t="shared" si="7"/>
        <v>370.4</v>
      </c>
      <c r="M60" s="67"/>
    </row>
    <row r="61" spans="1:13">
      <c r="A61" s="6"/>
      <c r="B61" s="6"/>
      <c r="C61" s="6"/>
      <c r="D61" s="7" t="s">
        <v>4</v>
      </c>
      <c r="E61" s="37">
        <f>SUM(F61:L61)</f>
        <v>382.5</v>
      </c>
      <c r="F61" s="42">
        <f t="shared" ref="F61:L61" si="8">F59</f>
        <v>382.5</v>
      </c>
      <c r="G61" s="41">
        <f t="shared" si="8"/>
        <v>0</v>
      </c>
      <c r="H61" s="41">
        <f t="shared" si="8"/>
        <v>0</v>
      </c>
      <c r="I61" s="41">
        <f t="shared" si="8"/>
        <v>0</v>
      </c>
      <c r="J61" s="52">
        <f t="shared" si="8"/>
        <v>0</v>
      </c>
      <c r="K61" s="42">
        <f t="shared" si="8"/>
        <v>0</v>
      </c>
      <c r="L61" s="42">
        <f t="shared" si="8"/>
        <v>0</v>
      </c>
      <c r="M61" s="67"/>
    </row>
    <row r="62" spans="1:13">
      <c r="A62" s="6"/>
      <c r="B62" s="6"/>
      <c r="C62" s="6"/>
      <c r="D62" s="7" t="s">
        <v>5</v>
      </c>
      <c r="E62" s="37">
        <f>SUM(F62:L62)</f>
        <v>1650.3000000000002</v>
      </c>
      <c r="F62" s="36">
        <f>F58+F57</f>
        <v>591.1</v>
      </c>
      <c r="G62" s="41">
        <f t="shared" ref="G62:L62" si="9">SUM(G57:G58)</f>
        <v>0</v>
      </c>
      <c r="H62" s="41">
        <f t="shared" si="9"/>
        <v>0</v>
      </c>
      <c r="I62" s="41">
        <f t="shared" si="9"/>
        <v>0</v>
      </c>
      <c r="J62" s="42">
        <f t="shared" si="9"/>
        <v>336</v>
      </c>
      <c r="K62" s="36">
        <f t="shared" si="9"/>
        <v>352.8</v>
      </c>
      <c r="L62" s="36">
        <f t="shared" si="9"/>
        <v>370.4</v>
      </c>
      <c r="M62" s="67"/>
    </row>
    <row r="63" spans="1:13">
      <c r="A63" s="93" t="s">
        <v>47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5"/>
    </row>
    <row r="64" spans="1:13">
      <c r="A64" s="79" t="s">
        <v>74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</row>
    <row r="65" spans="1:13">
      <c r="A65" s="79" t="s">
        <v>48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</row>
    <row r="66" spans="1:13" ht="24.75" customHeight="1">
      <c r="A66" s="99" t="s">
        <v>49</v>
      </c>
      <c r="B66" s="96" t="s">
        <v>51</v>
      </c>
      <c r="C66" s="76" t="s">
        <v>15</v>
      </c>
      <c r="D66" s="39" t="s">
        <v>3</v>
      </c>
      <c r="E66" s="15">
        <f t="shared" ref="E66:L66" si="10">SUM(E67:E68)</f>
        <v>1196.8</v>
      </c>
      <c r="F66" s="15">
        <f t="shared" si="10"/>
        <v>582</v>
      </c>
      <c r="G66" s="59">
        <f t="shared" si="10"/>
        <v>0</v>
      </c>
      <c r="H66" s="59">
        <f t="shared" si="10"/>
        <v>614.79999999999995</v>
      </c>
      <c r="I66" s="15">
        <f t="shared" si="10"/>
        <v>0</v>
      </c>
      <c r="J66" s="59">
        <f t="shared" si="10"/>
        <v>0</v>
      </c>
      <c r="K66" s="15">
        <f t="shared" si="10"/>
        <v>0</v>
      </c>
      <c r="L66" s="15">
        <f t="shared" si="10"/>
        <v>0</v>
      </c>
    </row>
    <row r="67" spans="1:13" ht="24.75" customHeight="1">
      <c r="A67" s="100"/>
      <c r="B67" s="97"/>
      <c r="C67" s="77"/>
      <c r="D67" s="39" t="s">
        <v>4</v>
      </c>
      <c r="E67" s="15">
        <f>SUM(F67:L67)</f>
        <v>553.29999999999995</v>
      </c>
      <c r="F67" s="15">
        <v>0</v>
      </c>
      <c r="G67" s="59">
        <v>0</v>
      </c>
      <c r="H67" s="59">
        <v>553.29999999999995</v>
      </c>
      <c r="I67" s="14">
        <v>0</v>
      </c>
      <c r="J67" s="59">
        <v>0</v>
      </c>
      <c r="K67" s="14">
        <v>0</v>
      </c>
      <c r="L67" s="14">
        <v>0</v>
      </c>
    </row>
    <row r="68" spans="1:13" ht="16.5" customHeight="1">
      <c r="A68" s="101"/>
      <c r="B68" s="98"/>
      <c r="C68" s="78"/>
      <c r="D68" s="14" t="s">
        <v>5</v>
      </c>
      <c r="E68" s="15">
        <f>SUM(F68:L68)</f>
        <v>643.5</v>
      </c>
      <c r="F68" s="15">
        <v>582</v>
      </c>
      <c r="G68" s="59">
        <v>0</v>
      </c>
      <c r="H68" s="59">
        <v>61.5</v>
      </c>
      <c r="I68" s="14">
        <v>0</v>
      </c>
      <c r="J68" s="59">
        <v>0</v>
      </c>
      <c r="K68" s="14">
        <v>0</v>
      </c>
      <c r="L68" s="14">
        <v>0</v>
      </c>
    </row>
    <row r="69" spans="1:13" ht="24.75" customHeight="1">
      <c r="A69" s="30" t="s">
        <v>50</v>
      </c>
      <c r="B69" s="32" t="s">
        <v>87</v>
      </c>
      <c r="C69" s="31" t="s">
        <v>2</v>
      </c>
      <c r="D69" s="14" t="s">
        <v>5</v>
      </c>
      <c r="E69" s="14">
        <f>SUM(F69:L69)</f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</row>
    <row r="70" spans="1:13" ht="15" customHeight="1">
      <c r="A70" s="6"/>
      <c r="B70" s="40" t="s">
        <v>53</v>
      </c>
      <c r="C70" s="6"/>
      <c r="D70" s="7" t="s">
        <v>3</v>
      </c>
      <c r="E70" s="18">
        <f>SUM(E71:E72)</f>
        <v>1196.8</v>
      </c>
      <c r="F70" s="36">
        <f>SUM(F71:F72)</f>
        <v>582</v>
      </c>
      <c r="G70" s="22">
        <f t="shared" ref="G70:L70" si="11">G71+G72</f>
        <v>0</v>
      </c>
      <c r="H70" s="58">
        <f t="shared" si="11"/>
        <v>614.79999999999995</v>
      </c>
      <c r="I70" s="41">
        <f t="shared" si="11"/>
        <v>0</v>
      </c>
      <c r="J70" s="22">
        <f t="shared" si="11"/>
        <v>0</v>
      </c>
      <c r="K70" s="41">
        <f t="shared" si="11"/>
        <v>0</v>
      </c>
      <c r="L70" s="41">
        <f t="shared" si="11"/>
        <v>0</v>
      </c>
      <c r="M70" s="67"/>
    </row>
    <row r="71" spans="1:13" ht="17.25" customHeight="1">
      <c r="A71" s="6"/>
      <c r="B71" s="6"/>
      <c r="C71" s="6"/>
      <c r="D71" s="7" t="s">
        <v>4</v>
      </c>
      <c r="E71" s="18">
        <f>SUM(F71:L71)</f>
        <v>553.29999999999995</v>
      </c>
      <c r="F71" s="36">
        <f>F67</f>
        <v>0</v>
      </c>
      <c r="G71" s="22">
        <f>G66</f>
        <v>0</v>
      </c>
      <c r="H71" s="52">
        <f>H67</f>
        <v>553.29999999999995</v>
      </c>
      <c r="I71" s="41">
        <f>I67</f>
        <v>0</v>
      </c>
      <c r="J71" s="22">
        <f>J69</f>
        <v>0</v>
      </c>
      <c r="K71" s="41">
        <f>K67</f>
        <v>0</v>
      </c>
      <c r="L71" s="41">
        <f>L67</f>
        <v>0</v>
      </c>
      <c r="M71" s="67"/>
    </row>
    <row r="72" spans="1:13">
      <c r="A72" s="6"/>
      <c r="B72" s="6"/>
      <c r="C72" s="6"/>
      <c r="D72" s="7" t="s">
        <v>5</v>
      </c>
      <c r="E72" s="36">
        <f>SUM(F72:L72)</f>
        <v>643.5</v>
      </c>
      <c r="F72" s="36">
        <f>F68+F69</f>
        <v>582</v>
      </c>
      <c r="G72" s="22">
        <f>G68+G69</f>
        <v>0</v>
      </c>
      <c r="H72" s="52">
        <f>H68+H69</f>
        <v>61.5</v>
      </c>
      <c r="I72" s="41">
        <f>I69+I66</f>
        <v>0</v>
      </c>
      <c r="J72" s="22">
        <f>J69+J66</f>
        <v>0</v>
      </c>
      <c r="K72" s="41">
        <f>K69+K66</f>
        <v>0</v>
      </c>
      <c r="L72" s="17">
        <f>L69+L66</f>
        <v>0</v>
      </c>
      <c r="M72" s="67"/>
    </row>
    <row r="73" spans="1:13">
      <c r="A73" s="79" t="s">
        <v>54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</row>
    <row r="74" spans="1:13" ht="33" customHeight="1">
      <c r="A74" s="81" t="s">
        <v>75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</row>
    <row r="75" spans="1:13">
      <c r="A75" s="79" t="s">
        <v>76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3">
      <c r="A76" s="79" t="s">
        <v>55</v>
      </c>
      <c r="B76" s="81" t="s">
        <v>52</v>
      </c>
      <c r="C76" s="83" t="s">
        <v>2</v>
      </c>
      <c r="D76" s="19" t="s">
        <v>3</v>
      </c>
      <c r="E76" s="35">
        <f>SUM(E77:E78)</f>
        <v>543.1</v>
      </c>
      <c r="F76" s="20">
        <f>F77+F78</f>
        <v>543.1</v>
      </c>
      <c r="G76" s="20">
        <f>G77+G78</f>
        <v>0</v>
      </c>
      <c r="H76" s="20">
        <f>H77+H78</f>
        <v>0</v>
      </c>
      <c r="I76" s="14">
        <v>0</v>
      </c>
      <c r="J76" s="14">
        <v>0</v>
      </c>
      <c r="K76" s="14">
        <v>0</v>
      </c>
      <c r="L76" s="14">
        <v>0</v>
      </c>
    </row>
    <row r="77" spans="1:13">
      <c r="A77" s="79"/>
      <c r="B77" s="84"/>
      <c r="C77" s="83"/>
      <c r="D77" s="19" t="s">
        <v>4</v>
      </c>
      <c r="E77" s="20">
        <f>F77+G77+H77+I77+J77+K77+L77</f>
        <v>0</v>
      </c>
      <c r="F77" s="20">
        <v>0</v>
      </c>
      <c r="G77" s="20">
        <v>0</v>
      </c>
      <c r="H77" s="20">
        <v>0</v>
      </c>
      <c r="I77" s="14">
        <v>0</v>
      </c>
      <c r="J77" s="14">
        <v>0</v>
      </c>
      <c r="K77" s="14">
        <v>0</v>
      </c>
      <c r="L77" s="14">
        <v>0</v>
      </c>
    </row>
    <row r="78" spans="1:13">
      <c r="A78" s="79"/>
      <c r="B78" s="84"/>
      <c r="C78" s="83"/>
      <c r="D78" s="19" t="s">
        <v>5</v>
      </c>
      <c r="E78" s="20">
        <f>F78+G78+H78+I78+J78+K78+L78</f>
        <v>543.1</v>
      </c>
      <c r="F78" s="20">
        <v>543.1</v>
      </c>
      <c r="G78" s="20">
        <v>0</v>
      </c>
      <c r="H78" s="20">
        <v>0</v>
      </c>
      <c r="I78" s="14">
        <v>0</v>
      </c>
      <c r="J78" s="14">
        <v>0</v>
      </c>
      <c r="K78" s="14">
        <v>0</v>
      </c>
      <c r="L78" s="14">
        <v>0</v>
      </c>
    </row>
    <row r="79" spans="1:13">
      <c r="A79" s="122"/>
      <c r="B79" s="123" t="s">
        <v>56</v>
      </c>
      <c r="C79" s="79" t="s">
        <v>2</v>
      </c>
      <c r="D79" s="21" t="s">
        <v>3</v>
      </c>
      <c r="E79" s="22">
        <f>E80+E81</f>
        <v>543.1</v>
      </c>
      <c r="F79" s="22">
        <f>F80+F81</f>
        <v>543.1</v>
      </c>
      <c r="G79" s="22">
        <f>G80+G81</f>
        <v>0</v>
      </c>
      <c r="H79" s="22">
        <f>H80+H81</f>
        <v>0</v>
      </c>
      <c r="I79" s="17">
        <f>I81+I80</f>
        <v>0</v>
      </c>
      <c r="J79" s="17">
        <f>J80+J81</f>
        <v>0</v>
      </c>
      <c r="K79" s="17">
        <f>K80+K81</f>
        <v>0</v>
      </c>
      <c r="L79" s="17">
        <f>L80+L81</f>
        <v>0</v>
      </c>
      <c r="M79" s="67"/>
    </row>
    <row r="80" spans="1:13">
      <c r="A80" s="122"/>
      <c r="B80" s="124"/>
      <c r="C80" s="79"/>
      <c r="D80" s="21" t="s">
        <v>4</v>
      </c>
      <c r="E80" s="18">
        <f>SUM(F80:L80)</f>
        <v>0</v>
      </c>
      <c r="F80" s="22">
        <f t="shared" ref="E80:G81" si="12">F77</f>
        <v>0</v>
      </c>
      <c r="G80" s="22">
        <f t="shared" si="12"/>
        <v>0</v>
      </c>
      <c r="H80" s="22">
        <f t="shared" ref="H80:L81" si="13">H77</f>
        <v>0</v>
      </c>
      <c r="I80" s="17">
        <f t="shared" si="13"/>
        <v>0</v>
      </c>
      <c r="J80" s="17">
        <f t="shared" si="13"/>
        <v>0</v>
      </c>
      <c r="K80" s="17">
        <f t="shared" si="13"/>
        <v>0</v>
      </c>
      <c r="L80" s="17">
        <f t="shared" si="13"/>
        <v>0</v>
      </c>
      <c r="M80" s="67"/>
    </row>
    <row r="81" spans="1:13">
      <c r="A81" s="122"/>
      <c r="B81" s="124"/>
      <c r="C81" s="79"/>
      <c r="D81" s="21" t="s">
        <v>5</v>
      </c>
      <c r="E81" s="22">
        <f t="shared" si="12"/>
        <v>543.1</v>
      </c>
      <c r="F81" s="22">
        <f t="shared" si="12"/>
        <v>543.1</v>
      </c>
      <c r="G81" s="22">
        <f t="shared" si="12"/>
        <v>0</v>
      </c>
      <c r="H81" s="22">
        <f t="shared" si="13"/>
        <v>0</v>
      </c>
      <c r="I81" s="17">
        <f t="shared" si="13"/>
        <v>0</v>
      </c>
      <c r="J81" s="17">
        <f t="shared" si="13"/>
        <v>0</v>
      </c>
      <c r="K81" s="17">
        <f t="shared" si="13"/>
        <v>0</v>
      </c>
      <c r="L81" s="17">
        <f t="shared" si="13"/>
        <v>0</v>
      </c>
      <c r="M81" s="67"/>
    </row>
    <row r="82" spans="1:13">
      <c r="A82" s="79" t="s">
        <v>57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</row>
    <row r="83" spans="1:13" ht="18" customHeight="1">
      <c r="A83" s="79" t="s">
        <v>77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</row>
    <row r="84" spans="1:13">
      <c r="A84" s="79" t="s">
        <v>58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</row>
    <row r="85" spans="1:13">
      <c r="A85" s="125" t="s">
        <v>60</v>
      </c>
      <c r="B85" s="113" t="s">
        <v>59</v>
      </c>
      <c r="C85" s="81" t="s">
        <v>2</v>
      </c>
      <c r="D85" s="19" t="s">
        <v>3</v>
      </c>
      <c r="E85" s="15">
        <f>F85+G85+H85+I85+J85+K85+L85</f>
        <v>728425.5</v>
      </c>
      <c r="F85" s="15">
        <f>F86+F87+F88</f>
        <v>151661.1</v>
      </c>
      <c r="G85" s="15">
        <f t="shared" ref="G85:L85" si="14">G88+G87+G86</f>
        <v>496302</v>
      </c>
      <c r="H85" s="15">
        <f t="shared" si="14"/>
        <v>78462.400000000009</v>
      </c>
      <c r="I85" s="23">
        <f t="shared" si="14"/>
        <v>0</v>
      </c>
      <c r="J85" s="15">
        <f t="shared" si="14"/>
        <v>2000</v>
      </c>
      <c r="K85" s="23">
        <f t="shared" si="14"/>
        <v>0</v>
      </c>
      <c r="L85" s="23">
        <f t="shared" si="14"/>
        <v>0</v>
      </c>
    </row>
    <row r="86" spans="1:13">
      <c r="A86" s="125"/>
      <c r="B86" s="113"/>
      <c r="C86" s="81"/>
      <c r="D86" s="19" t="s">
        <v>78</v>
      </c>
      <c r="E86" s="15">
        <f>F86+G86+H86+I86+J86+K86+L86</f>
        <v>185070.7</v>
      </c>
      <c r="F86" s="15">
        <v>39038.199999999997</v>
      </c>
      <c r="G86" s="15">
        <v>69012.399999999994</v>
      </c>
      <c r="H86" s="15">
        <v>77020.100000000006</v>
      </c>
      <c r="I86" s="23">
        <v>0</v>
      </c>
      <c r="J86" s="23">
        <v>0</v>
      </c>
      <c r="K86" s="14">
        <v>0</v>
      </c>
      <c r="L86" s="14">
        <v>0</v>
      </c>
    </row>
    <row r="87" spans="1:13">
      <c r="A87" s="125"/>
      <c r="B87" s="113"/>
      <c r="C87" s="81"/>
      <c r="D87" s="19" t="s">
        <v>4</v>
      </c>
      <c r="E87" s="15">
        <f>F87+G87+H87+I87+J87+K87+L87</f>
        <v>536327.4</v>
      </c>
      <c r="F87" s="15">
        <v>110276.5</v>
      </c>
      <c r="G87" s="15">
        <v>426050.9</v>
      </c>
      <c r="H87" s="23">
        <v>0</v>
      </c>
      <c r="I87" s="23">
        <v>0</v>
      </c>
      <c r="J87" s="23">
        <v>0</v>
      </c>
      <c r="K87" s="14">
        <v>0</v>
      </c>
      <c r="L87" s="14">
        <v>0</v>
      </c>
    </row>
    <row r="88" spans="1:13">
      <c r="A88" s="125"/>
      <c r="B88" s="113"/>
      <c r="C88" s="81"/>
      <c r="D88" s="19" t="s">
        <v>5</v>
      </c>
      <c r="E88" s="15">
        <f>F88+G88+H88+I88+J88+K88+L88</f>
        <v>7027.4000000000005</v>
      </c>
      <c r="F88" s="15">
        <v>2346.4</v>
      </c>
      <c r="G88" s="15">
        <v>1238.7</v>
      </c>
      <c r="H88" s="15">
        <v>1442.3</v>
      </c>
      <c r="I88" s="23"/>
      <c r="J88" s="23">
        <v>2000</v>
      </c>
      <c r="K88" s="14">
        <v>0</v>
      </c>
      <c r="L88" s="14">
        <v>0</v>
      </c>
    </row>
    <row r="89" spans="1:13">
      <c r="A89" s="79"/>
      <c r="B89" s="83" t="s">
        <v>61</v>
      </c>
      <c r="C89" s="83" t="s">
        <v>2</v>
      </c>
      <c r="D89" s="21" t="s">
        <v>3</v>
      </c>
      <c r="E89" s="18">
        <f t="shared" ref="E89:L89" si="15">E90+E91+E92</f>
        <v>728425.50000000012</v>
      </c>
      <c r="F89" s="18">
        <f t="shared" si="15"/>
        <v>151661.1</v>
      </c>
      <c r="G89" s="53">
        <f t="shared" si="15"/>
        <v>496302.00000000006</v>
      </c>
      <c r="H89" s="53">
        <f t="shared" si="15"/>
        <v>78462.400000000009</v>
      </c>
      <c r="I89" s="17">
        <f t="shared" si="15"/>
        <v>0</v>
      </c>
      <c r="J89" s="53">
        <f t="shared" si="15"/>
        <v>2000</v>
      </c>
      <c r="K89" s="17">
        <f t="shared" si="15"/>
        <v>0</v>
      </c>
      <c r="L89" s="17">
        <f t="shared" si="15"/>
        <v>0</v>
      </c>
      <c r="M89" s="67"/>
    </row>
    <row r="90" spans="1:13">
      <c r="A90" s="79"/>
      <c r="B90" s="83"/>
      <c r="C90" s="83"/>
      <c r="D90" s="21" t="s">
        <v>78</v>
      </c>
      <c r="E90" s="18">
        <f>SUM(F90:L90)</f>
        <v>185070.7</v>
      </c>
      <c r="F90" s="18">
        <f>F86</f>
        <v>39038.199999999997</v>
      </c>
      <c r="G90" s="54">
        <f t="shared" ref="G90:H92" si="16">G86</f>
        <v>69012.399999999994</v>
      </c>
      <c r="H90" s="54">
        <f t="shared" si="16"/>
        <v>77020.100000000006</v>
      </c>
      <c r="I90" s="38">
        <f t="shared" ref="I90:J92" si="17">I86</f>
        <v>0</v>
      </c>
      <c r="J90" s="54">
        <f t="shared" si="17"/>
        <v>0</v>
      </c>
      <c r="K90" s="38">
        <f t="shared" ref="K90:L92" si="18">K86</f>
        <v>0</v>
      </c>
      <c r="L90" s="38">
        <f t="shared" si="18"/>
        <v>0</v>
      </c>
      <c r="M90" s="67"/>
    </row>
    <row r="91" spans="1:13">
      <c r="A91" s="79"/>
      <c r="B91" s="83"/>
      <c r="C91" s="83"/>
      <c r="D91" s="21" t="s">
        <v>4</v>
      </c>
      <c r="E91" s="18">
        <f>SUM(F91:L91)</f>
        <v>536327.4</v>
      </c>
      <c r="F91" s="18">
        <f>F87</f>
        <v>110276.5</v>
      </c>
      <c r="G91" s="54">
        <f t="shared" si="16"/>
        <v>426050.9</v>
      </c>
      <c r="H91" s="54">
        <f t="shared" si="16"/>
        <v>0</v>
      </c>
      <c r="I91" s="38">
        <f t="shared" si="17"/>
        <v>0</v>
      </c>
      <c r="J91" s="54">
        <f t="shared" si="17"/>
        <v>0</v>
      </c>
      <c r="K91" s="38">
        <f t="shared" si="18"/>
        <v>0</v>
      </c>
      <c r="L91" s="38">
        <f t="shared" si="18"/>
        <v>0</v>
      </c>
      <c r="M91" s="67"/>
    </row>
    <row r="92" spans="1:13">
      <c r="A92" s="79"/>
      <c r="B92" s="83"/>
      <c r="C92" s="83"/>
      <c r="D92" s="21" t="s">
        <v>5</v>
      </c>
      <c r="E92" s="18">
        <f>SUM(F92:L92)</f>
        <v>7027.4000000000005</v>
      </c>
      <c r="F92" s="18">
        <f>F88</f>
        <v>2346.4</v>
      </c>
      <c r="G92" s="54">
        <f t="shared" si="16"/>
        <v>1238.7</v>
      </c>
      <c r="H92" s="54">
        <f t="shared" si="16"/>
        <v>1442.3</v>
      </c>
      <c r="I92" s="38">
        <f t="shared" si="17"/>
        <v>0</v>
      </c>
      <c r="J92" s="54">
        <f t="shared" si="17"/>
        <v>2000</v>
      </c>
      <c r="K92" s="38">
        <f t="shared" si="18"/>
        <v>0</v>
      </c>
      <c r="L92" s="38">
        <f t="shared" si="18"/>
        <v>0</v>
      </c>
      <c r="M92" s="67"/>
    </row>
    <row r="93" spans="1:13">
      <c r="A93" s="111" t="s">
        <v>79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1:13">
      <c r="A94" s="79" t="s">
        <v>80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3" ht="36.75" customHeight="1">
      <c r="A95" s="81" t="s">
        <v>62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</row>
    <row r="96" spans="1:13" ht="14.25" customHeight="1">
      <c r="A96" s="116" t="s">
        <v>66</v>
      </c>
      <c r="B96" s="114" t="s">
        <v>63</v>
      </c>
      <c r="C96" s="114" t="s">
        <v>2</v>
      </c>
      <c r="D96" s="60" t="s">
        <v>3</v>
      </c>
      <c r="E96" s="15">
        <f>SUM(E97:E99)</f>
        <v>61879.7</v>
      </c>
      <c r="F96" s="14">
        <f>SUM(F97:F99)</f>
        <v>19306.3</v>
      </c>
      <c r="G96" s="14">
        <f t="shared" ref="G96:L96" si="19">SUM(G97:G99)</f>
        <v>5071.3999999999996</v>
      </c>
      <c r="H96" s="14">
        <f t="shared" si="19"/>
        <v>18367.400000000001</v>
      </c>
      <c r="I96" s="14">
        <f t="shared" si="19"/>
        <v>19134.600000000002</v>
      </c>
      <c r="J96" s="14">
        <f t="shared" si="19"/>
        <v>0</v>
      </c>
      <c r="K96" s="14">
        <f t="shared" si="19"/>
        <v>0</v>
      </c>
      <c r="L96" s="14">
        <f t="shared" si="19"/>
        <v>0</v>
      </c>
    </row>
    <row r="97" spans="1:13" ht="18" customHeight="1">
      <c r="A97" s="117"/>
      <c r="B97" s="119"/>
      <c r="C97" s="119"/>
      <c r="D97" s="60" t="s">
        <v>78</v>
      </c>
      <c r="E97" s="50">
        <f>SUM(F97:L97)</f>
        <v>260</v>
      </c>
      <c r="F97" s="14">
        <v>260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</row>
    <row r="98" spans="1:13" ht="18" customHeight="1">
      <c r="A98" s="117"/>
      <c r="B98" s="119"/>
      <c r="C98" s="119"/>
      <c r="D98" s="19" t="s">
        <v>4</v>
      </c>
      <c r="E98" s="50">
        <v>190</v>
      </c>
      <c r="F98" s="50">
        <v>190</v>
      </c>
      <c r="G98" s="59">
        <v>0</v>
      </c>
      <c r="H98" s="59">
        <v>0</v>
      </c>
      <c r="I98" s="14">
        <v>0</v>
      </c>
      <c r="J98" s="14">
        <v>0</v>
      </c>
      <c r="K98" s="14">
        <v>0</v>
      </c>
      <c r="L98" s="14">
        <v>0</v>
      </c>
    </row>
    <row r="99" spans="1:13">
      <c r="A99" s="118"/>
      <c r="B99" s="115"/>
      <c r="C99" s="115"/>
      <c r="D99" s="60" t="s">
        <v>5</v>
      </c>
      <c r="E99" s="50">
        <f>SUM(F99:L99)</f>
        <v>61429.7</v>
      </c>
      <c r="F99" s="50">
        <v>18856.3</v>
      </c>
      <c r="G99" s="55">
        <v>5071.3999999999996</v>
      </c>
      <c r="H99" s="55">
        <f>16587.5+1779.9</f>
        <v>18367.400000000001</v>
      </c>
      <c r="I99" s="50">
        <f>1858.2+17276.4</f>
        <v>19134.600000000002</v>
      </c>
      <c r="J99" s="14">
        <v>0</v>
      </c>
      <c r="K99" s="14">
        <v>0</v>
      </c>
      <c r="L99" s="14">
        <v>0</v>
      </c>
    </row>
    <row r="100" spans="1:13" ht="56.25">
      <c r="A100" s="12" t="s">
        <v>67</v>
      </c>
      <c r="B100" s="20" t="s">
        <v>64</v>
      </c>
      <c r="C100" s="20" t="s">
        <v>2</v>
      </c>
      <c r="D100" s="66" t="s">
        <v>5</v>
      </c>
      <c r="E100" s="50">
        <f>F100+G100+H100+I100+J100+K100+L100</f>
        <v>35303.4</v>
      </c>
      <c r="F100" s="50">
        <v>8205.2000000000007</v>
      </c>
      <c r="G100" s="55">
        <v>8357.6</v>
      </c>
      <c r="H100" s="55">
        <v>9175.2999999999993</v>
      </c>
      <c r="I100" s="50">
        <v>9565.2999999999993</v>
      </c>
      <c r="J100" s="14">
        <v>0</v>
      </c>
      <c r="K100" s="14">
        <v>0</v>
      </c>
      <c r="L100" s="14">
        <v>0</v>
      </c>
    </row>
    <row r="101" spans="1:13" ht="33.75">
      <c r="A101" s="12" t="s">
        <v>68</v>
      </c>
      <c r="B101" s="20" t="s">
        <v>65</v>
      </c>
      <c r="C101" s="20" t="s">
        <v>2</v>
      </c>
      <c r="D101" s="66" t="s">
        <v>5</v>
      </c>
      <c r="E101" s="50">
        <f>F101+G101+H101+I101+J101+K101+L101</f>
        <v>13320.900000000001</v>
      </c>
      <c r="F101" s="50">
        <v>3332</v>
      </c>
      <c r="G101" s="55">
        <v>3296.1</v>
      </c>
      <c r="H101" s="55">
        <v>3329</v>
      </c>
      <c r="I101" s="50">
        <v>3363.8</v>
      </c>
      <c r="J101" s="14">
        <v>0</v>
      </c>
      <c r="K101" s="14">
        <v>0</v>
      </c>
      <c r="L101" s="14">
        <v>0</v>
      </c>
    </row>
    <row r="102" spans="1:13">
      <c r="A102" s="116" t="s">
        <v>95</v>
      </c>
      <c r="B102" s="114" t="s">
        <v>94</v>
      </c>
      <c r="C102" s="114" t="s">
        <v>15</v>
      </c>
      <c r="D102" s="60" t="s">
        <v>3</v>
      </c>
      <c r="E102" s="50">
        <f>E103</f>
        <v>760</v>
      </c>
      <c r="F102" s="50">
        <f t="shared" ref="F102:L102" si="20">F103</f>
        <v>760</v>
      </c>
      <c r="G102" s="14">
        <f t="shared" si="20"/>
        <v>0</v>
      </c>
      <c r="H102" s="14">
        <f t="shared" si="20"/>
        <v>0</v>
      </c>
      <c r="I102" s="14">
        <f t="shared" si="20"/>
        <v>0</v>
      </c>
      <c r="J102" s="14">
        <f t="shared" si="20"/>
        <v>0</v>
      </c>
      <c r="K102" s="14">
        <f t="shared" si="20"/>
        <v>0</v>
      </c>
      <c r="L102" s="14">
        <f t="shared" si="20"/>
        <v>0</v>
      </c>
    </row>
    <row r="103" spans="1:13">
      <c r="A103" s="118"/>
      <c r="B103" s="115"/>
      <c r="C103" s="115"/>
      <c r="D103" s="19" t="s">
        <v>4</v>
      </c>
      <c r="E103" s="50">
        <v>760</v>
      </c>
      <c r="F103" s="50">
        <v>760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</row>
    <row r="104" spans="1:13">
      <c r="A104" s="122"/>
      <c r="B104" s="123" t="s">
        <v>69</v>
      </c>
      <c r="C104" s="79" t="s">
        <v>2</v>
      </c>
      <c r="D104" s="21" t="s">
        <v>3</v>
      </c>
      <c r="E104" s="61">
        <f>SUM(E105:E107)</f>
        <v>111264</v>
      </c>
      <c r="F104" s="61">
        <f>SUM(F105:F107)</f>
        <v>31603.5</v>
      </c>
      <c r="G104" s="61">
        <f>SUM(G105:G107)</f>
        <v>16725.099999999999</v>
      </c>
      <c r="H104" s="61">
        <f>SUM(H105:H107)</f>
        <v>30871.7</v>
      </c>
      <c r="I104" s="61">
        <f>SUM(I105:I107)</f>
        <v>32063.7</v>
      </c>
      <c r="J104" s="17">
        <f>J105+J107</f>
        <v>0</v>
      </c>
      <c r="K104" s="17">
        <f>K105+K107</f>
        <v>0</v>
      </c>
      <c r="L104" s="17">
        <f>L105+L107</f>
        <v>0</v>
      </c>
      <c r="M104" s="67"/>
    </row>
    <row r="105" spans="1:13">
      <c r="A105" s="122"/>
      <c r="B105" s="124"/>
      <c r="C105" s="79"/>
      <c r="D105" s="21" t="s">
        <v>92</v>
      </c>
      <c r="E105" s="18">
        <f>SUM(F105:L105)</f>
        <v>260</v>
      </c>
      <c r="F105" s="62">
        <f>F97</f>
        <v>260</v>
      </c>
      <c r="G105" s="70">
        <f t="shared" ref="G105:L105" si="21">G97</f>
        <v>0</v>
      </c>
      <c r="H105" s="70">
        <f t="shared" si="21"/>
        <v>0</v>
      </c>
      <c r="I105" s="70">
        <f t="shared" si="21"/>
        <v>0</v>
      </c>
      <c r="J105" s="70">
        <f t="shared" si="21"/>
        <v>0</v>
      </c>
      <c r="K105" s="70">
        <f t="shared" si="21"/>
        <v>0</v>
      </c>
      <c r="L105" s="70">
        <f t="shared" si="21"/>
        <v>0</v>
      </c>
      <c r="M105" s="67"/>
    </row>
    <row r="106" spans="1:13">
      <c r="A106" s="122"/>
      <c r="B106" s="124"/>
      <c r="C106" s="79"/>
      <c r="D106" s="21" t="s">
        <v>4</v>
      </c>
      <c r="E106" s="18">
        <f>E103+E98</f>
        <v>950</v>
      </c>
      <c r="F106" s="62">
        <f>F103+F98</f>
        <v>950</v>
      </c>
      <c r="G106" s="70">
        <f t="shared" ref="G106:L106" si="22">G103</f>
        <v>0</v>
      </c>
      <c r="H106" s="70">
        <f t="shared" si="22"/>
        <v>0</v>
      </c>
      <c r="I106" s="70">
        <f t="shared" si="22"/>
        <v>0</v>
      </c>
      <c r="J106" s="70">
        <f t="shared" si="22"/>
        <v>0</v>
      </c>
      <c r="K106" s="70">
        <f t="shared" si="22"/>
        <v>0</v>
      </c>
      <c r="L106" s="70">
        <f t="shared" si="22"/>
        <v>0</v>
      </c>
      <c r="M106" s="67"/>
    </row>
    <row r="107" spans="1:13">
      <c r="A107" s="122"/>
      <c r="B107" s="124"/>
      <c r="C107" s="79"/>
      <c r="D107" s="21" t="s">
        <v>5</v>
      </c>
      <c r="E107" s="62">
        <f>SUM(F107:L107)</f>
        <v>110054</v>
      </c>
      <c r="F107" s="62">
        <f t="shared" ref="F107:L107" si="23">F99+F100+F101</f>
        <v>30393.5</v>
      </c>
      <c r="G107" s="62">
        <f t="shared" si="23"/>
        <v>16725.099999999999</v>
      </c>
      <c r="H107" s="62">
        <f t="shared" si="23"/>
        <v>30871.7</v>
      </c>
      <c r="I107" s="62">
        <f t="shared" si="23"/>
        <v>32063.7</v>
      </c>
      <c r="J107" s="70">
        <f t="shared" si="23"/>
        <v>0</v>
      </c>
      <c r="K107" s="70">
        <f t="shared" si="23"/>
        <v>0</v>
      </c>
      <c r="L107" s="70">
        <f t="shared" si="23"/>
        <v>0</v>
      </c>
      <c r="M107" s="67"/>
    </row>
    <row r="108" spans="1:13" ht="15.75" customHeight="1">
      <c r="A108" s="87"/>
      <c r="B108" s="90" t="s">
        <v>70</v>
      </c>
      <c r="C108" s="90" t="s">
        <v>2</v>
      </c>
      <c r="D108" s="22" t="s">
        <v>3</v>
      </c>
      <c r="E108" s="18">
        <f>E104+E89+E79+E70+E60+E51</f>
        <v>1136296.7000000002</v>
      </c>
      <c r="F108" s="62">
        <f>F104+F89+F79+F70+F60+F51</f>
        <v>270866.7</v>
      </c>
      <c r="G108" s="56">
        <f t="shared" ref="G108:L108" si="24">G104+G89+G79+G70+G60+G51</f>
        <v>551344.9</v>
      </c>
      <c r="H108" s="56">
        <f t="shared" si="24"/>
        <v>189701.3</v>
      </c>
      <c r="I108" s="62">
        <f t="shared" si="24"/>
        <v>104862.59999999999</v>
      </c>
      <c r="J108" s="18">
        <f t="shared" si="24"/>
        <v>7588.5</v>
      </c>
      <c r="K108" s="18">
        <f t="shared" si="24"/>
        <v>5837.9000000000005</v>
      </c>
      <c r="L108" s="18">
        <f t="shared" si="24"/>
        <v>6094.7999999999993</v>
      </c>
      <c r="M108" s="67"/>
    </row>
    <row r="109" spans="1:13">
      <c r="A109" s="88"/>
      <c r="B109" s="91"/>
      <c r="C109" s="91"/>
      <c r="D109" s="22" t="s">
        <v>4</v>
      </c>
      <c r="E109" s="18">
        <f>E91+E80+E71+E61+E52+E106</f>
        <v>780674.10000000009</v>
      </c>
      <c r="F109" s="62">
        <f>F91+F80+F52+F71+F61+F106</f>
        <v>178845.9</v>
      </c>
      <c r="G109" s="56">
        <f>G91+G80+G52+G106+G98</f>
        <v>459232.60000000003</v>
      </c>
      <c r="H109" s="56">
        <f>H91+H80+H52+H71+H106+H98</f>
        <v>74937.8</v>
      </c>
      <c r="I109" s="62">
        <f>I91+I80+I52+I106+I98</f>
        <v>67657.799999999988</v>
      </c>
      <c r="J109" s="57">
        <f>J91+J80+J52+J107+J98</f>
        <v>0</v>
      </c>
      <c r="K109" s="38">
        <f>K91+K80+K52+K107+K98</f>
        <v>0</v>
      </c>
      <c r="L109" s="74">
        <f>L91+L80+L52+L107+L98</f>
        <v>0</v>
      </c>
      <c r="M109" s="67"/>
    </row>
    <row r="110" spans="1:13">
      <c r="A110" s="88"/>
      <c r="B110" s="91"/>
      <c r="C110" s="91"/>
      <c r="D110" s="22" t="s">
        <v>5</v>
      </c>
      <c r="E110" s="18">
        <f>E107+E92+E81+E72+E62+E53</f>
        <v>170291.9</v>
      </c>
      <c r="F110" s="62">
        <f>F107+F92+F81+F72+F62+F53</f>
        <v>52722.6</v>
      </c>
      <c r="G110" s="56">
        <f>G107+G92+G81+G72+G62+G53</f>
        <v>23099.9</v>
      </c>
      <c r="H110" s="56">
        <f>H107+H92+H81+H72+H62+H53</f>
        <v>37743.4</v>
      </c>
      <c r="I110" s="62">
        <f>I107+I92+I81+I72+I62+I53</f>
        <v>37204.800000000003</v>
      </c>
      <c r="J110" s="18">
        <f>J92+J81+J72+J62+J53+J107</f>
        <v>7588.5</v>
      </c>
      <c r="K110" s="18">
        <f>K107+K92+K81+K72+K62+K53</f>
        <v>5837.9000000000005</v>
      </c>
      <c r="L110" s="18">
        <f>L107+L92+L81+L72+L62+L53</f>
        <v>6094.7999999999993</v>
      </c>
      <c r="M110" s="67"/>
    </row>
    <row r="111" spans="1:13">
      <c r="A111" s="89"/>
      <c r="B111" s="92"/>
      <c r="C111" s="92"/>
      <c r="D111" s="22" t="s">
        <v>78</v>
      </c>
      <c r="E111" s="18">
        <f>E90+E105</f>
        <v>185330.7</v>
      </c>
      <c r="F111" s="62">
        <f>F90+F105</f>
        <v>39298.199999999997</v>
      </c>
      <c r="G111" s="62">
        <f t="shared" ref="G111:L111" si="25">G90+G105</f>
        <v>69012.399999999994</v>
      </c>
      <c r="H111" s="62">
        <f t="shared" si="25"/>
        <v>77020.100000000006</v>
      </c>
      <c r="I111" s="70">
        <f t="shared" si="25"/>
        <v>0</v>
      </c>
      <c r="J111" s="70">
        <f t="shared" si="25"/>
        <v>0</v>
      </c>
      <c r="K111" s="70">
        <f t="shared" si="25"/>
        <v>0</v>
      </c>
      <c r="L111" s="70">
        <f t="shared" si="25"/>
        <v>0</v>
      </c>
      <c r="M111" s="67"/>
    </row>
    <row r="112" spans="1:13">
      <c r="D112" s="75"/>
      <c r="E112" s="75"/>
      <c r="F112" s="75"/>
      <c r="G112" s="75"/>
    </row>
  </sheetData>
  <mergeCells count="96">
    <mergeCell ref="A2:L2"/>
    <mergeCell ref="A12:A14"/>
    <mergeCell ref="B12:B14"/>
    <mergeCell ref="C12:C14"/>
    <mergeCell ref="I1:L1"/>
    <mergeCell ref="A7:L7"/>
    <mergeCell ref="A8:L8"/>
    <mergeCell ref="A9:A11"/>
    <mergeCell ref="B9:B11"/>
    <mergeCell ref="C9:C11"/>
    <mergeCell ref="B15:B17"/>
    <mergeCell ref="C15:C17"/>
    <mergeCell ref="A21:A23"/>
    <mergeCell ref="F4:L4"/>
    <mergeCell ref="B3:B5"/>
    <mergeCell ref="C3:C5"/>
    <mergeCell ref="E3:L3"/>
    <mergeCell ref="A18:A20"/>
    <mergeCell ref="B21:B23"/>
    <mergeCell ref="C21:C23"/>
    <mergeCell ref="A6:L6"/>
    <mergeCell ref="A3:A5"/>
    <mergeCell ref="C27:C29"/>
    <mergeCell ref="A27:A29"/>
    <mergeCell ref="B24:B26"/>
    <mergeCell ref="C24:C26"/>
    <mergeCell ref="A15:A17"/>
    <mergeCell ref="A56:L56"/>
    <mergeCell ref="D3:D5"/>
    <mergeCell ref="E4:E5"/>
    <mergeCell ref="A30:A32"/>
    <mergeCell ref="B33:B35"/>
    <mergeCell ref="C33:C35"/>
    <mergeCell ref="A33:A35"/>
    <mergeCell ref="B36:B38"/>
    <mergeCell ref="B18:B20"/>
    <mergeCell ref="C18:C20"/>
    <mergeCell ref="C36:C38"/>
    <mergeCell ref="B30:B32"/>
    <mergeCell ref="C30:C32"/>
    <mergeCell ref="A36:A38"/>
    <mergeCell ref="A54:L54"/>
    <mergeCell ref="A55:L55"/>
    <mergeCell ref="A24:A26"/>
    <mergeCell ref="B27:B29"/>
    <mergeCell ref="A104:A107"/>
    <mergeCell ref="B104:B107"/>
    <mergeCell ref="B102:B103"/>
    <mergeCell ref="A102:A103"/>
    <mergeCell ref="A79:A81"/>
    <mergeCell ref="B79:B81"/>
    <mergeCell ref="B39:B41"/>
    <mergeCell ref="A85:A88"/>
    <mergeCell ref="C102:C103"/>
    <mergeCell ref="C104:C107"/>
    <mergeCell ref="A94:L94"/>
    <mergeCell ref="A95:L95"/>
    <mergeCell ref="A96:A99"/>
    <mergeCell ref="B96:B99"/>
    <mergeCell ref="C96:C99"/>
    <mergeCell ref="C79:C81"/>
    <mergeCell ref="A93:L93"/>
    <mergeCell ref="C89:C92"/>
    <mergeCell ref="B89:B92"/>
    <mergeCell ref="A89:A92"/>
    <mergeCell ref="B85:B88"/>
    <mergeCell ref="A82:L82"/>
    <mergeCell ref="A83:L83"/>
    <mergeCell ref="C85:C88"/>
    <mergeCell ref="A84:L84"/>
    <mergeCell ref="C39:C41"/>
    <mergeCell ref="A39:A41"/>
    <mergeCell ref="B48:B50"/>
    <mergeCell ref="A48:A50"/>
    <mergeCell ref="C48:C50"/>
    <mergeCell ref="A42:A44"/>
    <mergeCell ref="B42:B44"/>
    <mergeCell ref="C42:C44"/>
    <mergeCell ref="B45:B47"/>
    <mergeCell ref="A45:A47"/>
    <mergeCell ref="C45:C47"/>
    <mergeCell ref="A108:A111"/>
    <mergeCell ref="B108:B111"/>
    <mergeCell ref="C108:C111"/>
    <mergeCell ref="A63:L63"/>
    <mergeCell ref="A64:L64"/>
    <mergeCell ref="A65:L65"/>
    <mergeCell ref="A73:L73"/>
    <mergeCell ref="B66:B68"/>
    <mergeCell ref="A66:A68"/>
    <mergeCell ref="C66:C68"/>
    <mergeCell ref="A75:L75"/>
    <mergeCell ref="A74:L74"/>
    <mergeCell ref="A76:A78"/>
    <mergeCell ref="C76:C78"/>
    <mergeCell ref="B76:B78"/>
  </mergeCells>
  <phoneticPr fontId="0" type="noConversion"/>
  <pageMargins left="0.70866141732283472" right="0.70866141732283472" top="0.59055118110236227" bottom="0.59055118110236227" header="0.31496062992125984" footer="0.31496062992125984"/>
  <pageSetup paperSize="9" scale="78" orientation="landscape" r:id="rId1"/>
  <rowBreaks count="2" manualBreakCount="2">
    <brk id="26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2014-10-22T08:33:03Z</cp:lastPrinted>
  <dcterms:created xsi:type="dcterms:W3CDTF">2014-04-14T04:30:29Z</dcterms:created>
  <dcterms:modified xsi:type="dcterms:W3CDTF">2014-10-30T06:11:24Z</dcterms:modified>
</cp:coreProperties>
</file>