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ВОД-февраль 2015" sheetId="1" r:id="rId1"/>
  </sheets>
  <definedNames>
    <definedName name="_xlnm.Print_Titles" localSheetId="0">'СВОД-февраль 2015'!$4:$7</definedName>
    <definedName name="_xlnm.Print_Area" localSheetId="0">'СВОД-февраль 2015'!$A$1:$L$83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02.00.01</t>
        </r>
      </text>
    </comment>
    <comment ref="B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02.01.07</t>
        </r>
      </text>
    </comment>
    <comment ref="B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02.00.14</t>
        </r>
      </text>
    </comment>
    <comment ref="G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9000 не наши средства - УКС</t>
        </r>
      </text>
    </comment>
  </commentList>
</comments>
</file>

<file path=xl/sharedStrings.xml><?xml version="1.0" encoding="utf-8"?>
<sst xmlns="http://schemas.openxmlformats.org/spreadsheetml/2006/main" count="148" uniqueCount="102">
  <si>
    <t>№ п/п</t>
  </si>
  <si>
    <t>Наименование мероприятий муниципальной программы</t>
  </si>
  <si>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</si>
  <si>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</si>
  <si>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</si>
  <si>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</si>
  <si>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</si>
  <si>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</si>
  <si>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</si>
  <si>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</si>
  <si>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</si>
  <si>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</si>
  <si>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</si>
  <si>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Подпрограмма 1 «Дошкольное образование»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</si>
  <si>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</si>
  <si>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</si>
  <si>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</si>
  <si>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</si>
  <si>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</si>
  <si>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Подпрограмма 2 «Оказание образовательных услуг в общеобразовательных учреждениях»</t>
  </si>
  <si>
    <t>2.1.</t>
  </si>
  <si>
    <t>Подпрограмма 3 «Дополнительное образование»</t>
  </si>
  <si>
    <t>3.1.</t>
  </si>
  <si>
    <t>Подпрограмма 4 «Инновационное развитие образования»</t>
  </si>
  <si>
    <t>Стимулирование лидеров и поддержка системы воспитания</t>
  </si>
  <si>
    <t>Развитие качества содержания и технологий образования</t>
  </si>
  <si>
    <t>Информационное и организационно-методическое сопровождение реализации муниципальной программы</t>
  </si>
  <si>
    <t>Подпрограмма 5 «Обеспечение комплексной безопасности и комфортных условий образовательного процесса»</t>
  </si>
  <si>
    <t>Укрепление пожарной безопасности</t>
  </si>
  <si>
    <t>Подпрограмма 6 «Развитие материально-технической базы сферы образования»</t>
  </si>
  <si>
    <t>Строительство и реконструкция общеобразовательных учреждений</t>
  </si>
  <si>
    <t>Строительство дошкольных образовательных учреждений</t>
  </si>
  <si>
    <t>Подпрограмма 7 «Организация отдыха детей в каникулярное время на базе образовательных учреждений»</t>
  </si>
  <si>
    <t>7.1.</t>
  </si>
  <si>
    <t>Подпрограмма 8 «Обеспечение реализации муниципальной программы»</t>
  </si>
  <si>
    <t>8.1.</t>
  </si>
  <si>
    <t>Итого по муниципальной программе</t>
  </si>
  <si>
    <t>КО</t>
  </si>
  <si>
    <t>ОСНОВНЫЕ МЕРОПРИЯТИЯ
муниципальной программы Белоярского района "Развитие образования Белоярского района на 2014 - 2020 годы"</t>
  </si>
  <si>
    <t>Цель: Обеспечение общедоступного и бесплатного качественного дошкольного образования на территории Белоярского района</t>
  </si>
  <si>
    <t>Цель:  Обеспечение доступности качественного начального общего, основного общего, среднего общего образования на территории  Белоярского района</t>
  </si>
  <si>
    <t>Цель: Обеспечение доступности качественного дополнительного образования детей на территории  Белоярского района</t>
  </si>
  <si>
    <t>Цель: Обеспечение комплексной безопасности и комфортных условий образовательного процесса в муниципальных образовательных учреждениях Белоярского района, подведомственных Комитету по образованию администрации Белоярского района</t>
  </si>
  <si>
    <t>Цель: Укрепление материально-технической базы и развитие инфраструктуры образования Белоярского района</t>
  </si>
  <si>
    <t>Цель: Обеспечение доступности качественного образования, соответствующего требованиям введения и реализации федеральных государственных образовательных стандартов</t>
  </si>
  <si>
    <t>КО, БМЦ</t>
  </si>
  <si>
    <t>6.1.</t>
  </si>
  <si>
    <t>6.2.</t>
  </si>
  <si>
    <t>Приложение 2
к муниципальной программе Белоярского района 
«Развитие образования Белоярского района на 2014 - 2020 годы»</t>
  </si>
  <si>
    <t>4.1.</t>
  </si>
  <si>
    <t>4.2.</t>
  </si>
  <si>
    <t>4.3.</t>
  </si>
  <si>
    <t>4.4.</t>
  </si>
  <si>
    <t>5.1.</t>
  </si>
  <si>
    <t>Задача 1 - 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</si>
  <si>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Задача 2 - создание в системе общего образования равных возможностей для современного качественного образования и позитивной социализации детей</t>
  </si>
  <si>
    <t>Задача 3 - создание в системе дополнительного образования равных возможностей для современного качественного образования и позитивной социализации детей</t>
  </si>
  <si>
    <t>Задача 6 - обеспечение условий для строительства и реконструкции зданий муниципальных образовательных учреждений Белоярского района</t>
  </si>
  <si>
    <t>Задача 7 - создание условий для организации отдыха детей на базе образовательных учреждений</t>
  </si>
  <si>
    <t>Задача 8 - финансовое и организационно-методическое обеспечение реализации муниципальной программы</t>
  </si>
  <si>
    <t>Подпрограмма 9 «Формирование доступной среды для инвалидов и других маломобильных групп населения в учреждениях образования»</t>
  </si>
  <si>
    <t>9.1.</t>
  </si>
  <si>
    <t>5.2.</t>
  </si>
  <si>
    <t>5.3.</t>
  </si>
  <si>
    <t>Укрепление санитарно-эпидемиологической безопасности</t>
  </si>
  <si>
    <t>7.2.</t>
  </si>
  <si>
    <t>БМЦ</t>
  </si>
  <si>
    <t>Задача 9 - обеспечение доступности образовательных учреждений и услуг для детей-инвалидов и других маломобильных групп населения</t>
  </si>
  <si>
    <t>Цель: Обеспечение беспрепятственного доступа к образовательным услугам детей-инвалидов и детей с ограниченными возможностями здоровья</t>
  </si>
  <si>
    <t>Обеспечение доступности образовательных учреждений и услуг для детей-инвалидов и других маломобильных групп населения</t>
  </si>
  <si>
    <t>КО, муниципальные автономные общеобразовательные учреждения Белоярского района (далее - СОШ)</t>
  </si>
  <si>
    <t>КО, Управление капитального строительства администрации Белоярского района (далее - УКС), СОШ с. Ванзеват, СОШ п. Лыхма, СОШ п. Сорум</t>
  </si>
  <si>
    <t>КО, СОШ № 3, 
МАДОУ "Березка"</t>
  </si>
  <si>
    <t>КО, СОШ № 1, СОШ п. Верхнеказымский, 
СОШ с. Полноват, МАДОУ "Березка"</t>
  </si>
  <si>
    <t>КО, СОШ № 3, СОШ п. Лыхма, 
СОШ п. Сосновка, МАДОУ "Олененок"</t>
  </si>
  <si>
    <t xml:space="preserve">Обеспечение деятельности БМЦ </t>
  </si>
  <si>
    <t>4.5.</t>
  </si>
  <si>
    <t>Проведение независимой государственной итоговой аттестации выпускников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</si>
  <si>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</si>
  <si>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</si>
  <si>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</si>
  <si>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</si>
  <si>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КО, УКС, БМЦ</t>
  </si>
  <si>
    <t>Ответственный исполнитель, соисполнитель муниципальной программы, получатель бюджетных средств</t>
  </si>
  <si>
    <t xml:space="preserve">КО, МАДОУ "Снегирек", СОШ № 2, 
СОШ № 3, муниципальное автономное учреждение Белоярского района "Дворец детского (юношеского) творчества г. Белоярский" (далее - ДДЮТ), 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образования" (далее - БМЦ) </t>
  </si>
  <si>
    <t>Капитальный ремонт зданий, сооружений</t>
  </si>
  <si>
    <t>КО, СОШ, УДО</t>
  </si>
  <si>
    <t xml:space="preserve">КО, муниципальные учреждения дополнительного образования Белоярского района (далее - УДО) 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</si>
  <si>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</si>
  <si>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Комитет по образованию администрации Белоярского района (далее - КО), муниципальные автономные дошкольные образовательные учреждения Белоярского района (далее - МАДОУ), муниципальные общеобразовательные учреждения Белоярского района с группами дошкольного образования</t>
  </si>
  <si>
    <t>Обеспечение деятельности муниципальных общеобразовательных учреждений Белоярского района</t>
  </si>
  <si>
    <t>Задача 5 - создание условий для обеспечения комплексной безопасности и комфортных условий образовательного процесса в дошкольных и общеобразовательных учреждениях, учреждениях дополнительного образования</t>
  </si>
  <si>
    <t>Обеспечение деятельности муниципальных учреждений дополнительного образования, подведомственных Комитету по образованию администрации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</si>
  <si>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</si>
  <si>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Задача 4 - материально-техническое обеспечение образовательного процесса в соответствии с современными требованиями; создание механизмов, направленных на мотивацию педагогов к повышению качества работы и непрерывному профессиональному развитию; развитие системы выявления, поддержки и сопровождения одаренных детей, лидеров в сфере образования</t>
  </si>
  <si>
    <t>Цель: Обеспечение безопасного отдыха детей и подростков, профилактика и предупреждение правонарушений среди несовершеннолетних</t>
  </si>
  <si>
    <t>Организация питания детей в оздоровительных лагерях с дневным и круглосуточным пребыванием детей</t>
  </si>
  <si>
    <t>Обеспечение деятельности оздоровительных лагерей с дневным и круглосуточным пребыванием детей</t>
  </si>
  <si>
    <t>Цель: Развитие и совершенствование муниципальной службы в Белоярском районе, повышение эффективности муниципального управления в сфере образования</t>
  </si>
  <si>
    <t>Обеспечение деятельности Комитета по образованию</t>
  </si>
  <si>
    <t>КО, СОШ № 1, СОШ п. Сосновка, УДО "ДДЮТ", МАДОУ "Сказка"</t>
  </si>
  <si>
    <t xml:space="preserve">Приложение 1
к постановлению администрации Белоярского района 
от 31 марта 2015 года № 369
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</si>
</sst>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.00&quot;р.&quot;"/>
    <numFmt numFmtId="168" formatCode="_-* #,##0.0&quot;р.&quot;_-;\-* #,##0.0&quot;р.&quot;_-;_-* &quot;-&quot;?&quot;р.&quot;_-;_-@_-"/>
    <numFmt numFmtId="169" formatCode="#,##0.0_ ;\-#,##0.0\ "/>
    <numFmt numFmtId="170" formatCode="#,##0.00_р_."/>
    <numFmt numFmtId="171" formatCode="#,##0_ ;\-#,##0\ "/>
  </numFmts>
  <fonts count="3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3" fontId="0" fillId="24" borderId="0" xfId="0" applyNumberFormat="1" applyFill="1" applyAlignment="1">
      <alignment/>
    </xf>
    <xf numFmtId="164" fontId="3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25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3" fillId="24" borderId="10" xfId="0" applyFont="1" applyFill="1" applyBorder="1" applyAlignment="1">
      <alignment wrapText="1"/>
    </xf>
    <xf numFmtId="164" fontId="3" fillId="24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171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00390625" defaultRowHeight="12.75"/>
  <cols>
    <col min="1" max="1" width="5.00390625" style="0" customWidth="1"/>
    <col min="2" max="2" width="33.75390625" style="0" customWidth="1"/>
    <col min="3" max="3" width="30.875" style="0" customWidth="1"/>
    <col min="4" max="4" width="17.125" style="0" customWidth="1"/>
    <col min="5" max="5" width="12.625" style="0" bestFit="1" customWidth="1"/>
    <col min="6" max="6" width="11.125" style="9" bestFit="1" customWidth="1"/>
    <col min="7" max="7" width="11.625" style="7" customWidth="1"/>
    <col min="8" max="8" width="12.25390625" style="0" customWidth="1"/>
    <col min="9" max="9" width="10.375" style="0" customWidth="1"/>
    <col min="10" max="10" width="11.625" style="9" customWidth="1"/>
    <col min="11" max="11" width="11.125" style="9" customWidth="1"/>
    <col min="12" max="12" width="12.875" style="9" customWidth="1"/>
    <col min="13" max="13" width="10.125" style="0" customWidth="1"/>
  </cols>
  <sheetData>
    <row r="1" spans="1:12" ht="49.5" customHeight="1">
      <c r="A1" s="60" t="s">
        <v>101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3" customFormat="1" ht="40.5" customHeight="1">
      <c r="A2" s="77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48.75" customHeight="1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customHeight="1">
      <c r="A4" s="75" t="s">
        <v>0</v>
      </c>
      <c r="B4" s="75" t="s">
        <v>1</v>
      </c>
      <c r="C4" s="81" t="s">
        <v>83</v>
      </c>
      <c r="D4" s="75" t="s">
        <v>2</v>
      </c>
      <c r="E4" s="75" t="s">
        <v>3</v>
      </c>
      <c r="F4" s="75"/>
      <c r="G4" s="75"/>
      <c r="H4" s="75"/>
      <c r="I4" s="75"/>
      <c r="J4" s="75"/>
      <c r="K4" s="75"/>
      <c r="L4" s="75"/>
    </row>
    <row r="5" spans="1:12" ht="12.75" customHeight="1">
      <c r="A5" s="75"/>
      <c r="B5" s="75"/>
      <c r="C5" s="81"/>
      <c r="D5" s="75"/>
      <c r="E5" s="75" t="s">
        <v>4</v>
      </c>
      <c r="F5" s="63" t="s">
        <v>5</v>
      </c>
      <c r="G5" s="63"/>
      <c r="H5" s="63"/>
      <c r="I5" s="63"/>
      <c r="J5" s="63"/>
      <c r="K5" s="63"/>
      <c r="L5" s="63"/>
    </row>
    <row r="6" spans="1:12" ht="21.75" customHeight="1">
      <c r="A6" s="75"/>
      <c r="B6" s="75"/>
      <c r="C6" s="81"/>
      <c r="D6" s="75"/>
      <c r="E6" s="75"/>
      <c r="F6" s="15" t="s">
        <v>6</v>
      </c>
      <c r="G6" s="34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</row>
    <row r="7" spans="1:12" ht="12" customHeight="1">
      <c r="A7" s="16">
        <v>1</v>
      </c>
      <c r="B7" s="16">
        <v>2</v>
      </c>
      <c r="C7" s="17">
        <v>3</v>
      </c>
      <c r="D7" s="16">
        <v>4</v>
      </c>
      <c r="E7" s="16">
        <v>5</v>
      </c>
      <c r="F7" s="18">
        <v>6</v>
      </c>
      <c r="G7" s="35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ht="15.75" customHeight="1">
      <c r="A8" s="65" t="s">
        <v>13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2.75" customHeight="1">
      <c r="A9" s="72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2.75" customHeight="1">
      <c r="A10" s="72" t="s">
        <v>54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2.75" customHeight="1">
      <c r="A11" s="63" t="s">
        <v>14</v>
      </c>
      <c r="B11" s="64" t="s">
        <v>88</v>
      </c>
      <c r="C11" s="64" t="s">
        <v>89</v>
      </c>
      <c r="D11" s="20" t="s">
        <v>15</v>
      </c>
      <c r="E11" s="21">
        <f aca="true" t="shared" si="0" ref="E11:L11">SUM(E12:E14)</f>
        <v>3008565.9699999997</v>
      </c>
      <c r="F11" s="21">
        <f t="shared" si="0"/>
        <v>409879.76999999996</v>
      </c>
      <c r="G11" s="32">
        <f t="shared" si="0"/>
        <v>378198.2</v>
      </c>
      <c r="H11" s="21">
        <f t="shared" si="0"/>
        <v>429808</v>
      </c>
      <c r="I11" s="21">
        <f t="shared" si="0"/>
        <v>447670</v>
      </c>
      <c r="J11" s="21">
        <f t="shared" si="0"/>
        <v>447670</v>
      </c>
      <c r="K11" s="21">
        <f t="shared" si="0"/>
        <v>447670</v>
      </c>
      <c r="L11" s="21">
        <f t="shared" si="0"/>
        <v>447670</v>
      </c>
    </row>
    <row r="12" spans="1:12" ht="156" customHeight="1">
      <c r="A12" s="63"/>
      <c r="B12" s="64"/>
      <c r="C12" s="64"/>
      <c r="D12" s="19" t="s">
        <v>93</v>
      </c>
      <c r="E12" s="22">
        <f>SUM(F12:L12)</f>
        <v>2399165.3</v>
      </c>
      <c r="F12" s="22">
        <v>211858.3</v>
      </c>
      <c r="G12" s="23">
        <v>316927</v>
      </c>
      <c r="H12" s="22">
        <v>359988</v>
      </c>
      <c r="I12" s="22">
        <v>377598</v>
      </c>
      <c r="J12" s="22">
        <v>377598</v>
      </c>
      <c r="K12" s="22">
        <v>377598</v>
      </c>
      <c r="L12" s="22">
        <v>377598</v>
      </c>
    </row>
    <row r="13" spans="1:12" ht="29.25" customHeight="1">
      <c r="A13" s="63"/>
      <c r="B13" s="64"/>
      <c r="C13" s="64"/>
      <c r="D13" s="19" t="s">
        <v>17</v>
      </c>
      <c r="E13" s="22">
        <f>SUM(F13:L13)</f>
        <v>398943.67</v>
      </c>
      <c r="F13" s="23">
        <v>170718.87</v>
      </c>
      <c r="G13" s="23">
        <v>23616.8</v>
      </c>
      <c r="H13" s="22">
        <v>40720</v>
      </c>
      <c r="I13" s="22">
        <v>40972</v>
      </c>
      <c r="J13" s="22">
        <v>40972</v>
      </c>
      <c r="K13" s="22">
        <v>40972</v>
      </c>
      <c r="L13" s="22">
        <v>40972</v>
      </c>
    </row>
    <row r="14" spans="1:12" ht="26.25" customHeight="1">
      <c r="A14" s="63"/>
      <c r="B14" s="64"/>
      <c r="C14" s="64"/>
      <c r="D14" s="19" t="s">
        <v>18</v>
      </c>
      <c r="E14" s="22">
        <f>SUM(F14:L14)</f>
        <v>210457</v>
      </c>
      <c r="F14" s="22">
        <v>27302.6</v>
      </c>
      <c r="G14" s="23">
        <v>37654.4</v>
      </c>
      <c r="H14" s="22">
        <v>29100</v>
      </c>
      <c r="I14" s="22">
        <v>29100</v>
      </c>
      <c r="J14" s="22">
        <v>29100</v>
      </c>
      <c r="K14" s="22">
        <v>29100</v>
      </c>
      <c r="L14" s="22">
        <v>29100</v>
      </c>
    </row>
    <row r="15" spans="1:12" ht="15.75" customHeight="1">
      <c r="A15" s="69" t="s">
        <v>19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2.75" customHeight="1">
      <c r="A16" s="72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 customHeight="1">
      <c r="A17" s="72" t="s">
        <v>55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5.75" customHeight="1">
      <c r="A18" s="63" t="s">
        <v>20</v>
      </c>
      <c r="B18" s="64" t="s">
        <v>90</v>
      </c>
      <c r="C18" s="64" t="s">
        <v>70</v>
      </c>
      <c r="D18" s="20" t="s">
        <v>15</v>
      </c>
      <c r="E18" s="21">
        <f aca="true" t="shared" si="1" ref="E18:L18">SUM(E19:E21)</f>
        <v>5731165.83</v>
      </c>
      <c r="F18" s="21">
        <f t="shared" si="1"/>
        <v>663656.9299999999</v>
      </c>
      <c r="G18" s="32">
        <f t="shared" si="1"/>
        <v>708629.1</v>
      </c>
      <c r="H18" s="21">
        <f t="shared" si="1"/>
        <v>816916.2</v>
      </c>
      <c r="I18" s="21">
        <f t="shared" si="1"/>
        <v>885490.9</v>
      </c>
      <c r="J18" s="21">
        <f t="shared" si="1"/>
        <v>885490.9</v>
      </c>
      <c r="K18" s="21">
        <f t="shared" si="1"/>
        <v>885490.9</v>
      </c>
      <c r="L18" s="21">
        <f t="shared" si="1"/>
        <v>885490.9</v>
      </c>
    </row>
    <row r="19" spans="1:12" ht="38.25" customHeight="1">
      <c r="A19" s="63"/>
      <c r="B19" s="64"/>
      <c r="C19" s="64"/>
      <c r="D19" s="6" t="s">
        <v>16</v>
      </c>
      <c r="E19" s="22">
        <f>SUM(F19:L19)</f>
        <v>5257637</v>
      </c>
      <c r="F19" s="22">
        <v>595259.2</v>
      </c>
      <c r="G19" s="23">
        <v>679111</v>
      </c>
      <c r="H19" s="22">
        <v>743395.2</v>
      </c>
      <c r="I19" s="22">
        <v>809967.9</v>
      </c>
      <c r="J19" s="22">
        <v>809967.9</v>
      </c>
      <c r="K19" s="22">
        <v>809967.9</v>
      </c>
      <c r="L19" s="22">
        <v>809967.9</v>
      </c>
    </row>
    <row r="20" spans="1:12" ht="30.75" customHeight="1">
      <c r="A20" s="63"/>
      <c r="B20" s="64"/>
      <c r="C20" s="64"/>
      <c r="D20" s="6" t="s">
        <v>17</v>
      </c>
      <c r="E20" s="22">
        <f>SUM(F20:L20)</f>
        <v>413021.3</v>
      </c>
      <c r="F20" s="22">
        <v>61401.1</v>
      </c>
      <c r="G20" s="23">
        <v>19782.2</v>
      </c>
      <c r="H20" s="22">
        <v>64766</v>
      </c>
      <c r="I20" s="22">
        <v>66768</v>
      </c>
      <c r="J20" s="22">
        <v>66768</v>
      </c>
      <c r="K20" s="22">
        <v>66768</v>
      </c>
      <c r="L20" s="22">
        <v>66768</v>
      </c>
    </row>
    <row r="21" spans="1:12" ht="30" customHeight="1">
      <c r="A21" s="63"/>
      <c r="B21" s="64"/>
      <c r="C21" s="64"/>
      <c r="D21" s="6" t="s">
        <v>18</v>
      </c>
      <c r="E21" s="22">
        <f>SUM(F21:L21)</f>
        <v>60507.53</v>
      </c>
      <c r="F21" s="22">
        <v>6996.63</v>
      </c>
      <c r="G21" s="23">
        <v>9735.9</v>
      </c>
      <c r="H21" s="22">
        <v>8755</v>
      </c>
      <c r="I21" s="22">
        <v>8755</v>
      </c>
      <c r="J21" s="22">
        <v>8755</v>
      </c>
      <c r="K21" s="22">
        <v>8755</v>
      </c>
      <c r="L21" s="22">
        <v>8755</v>
      </c>
    </row>
    <row r="22" spans="1:12" ht="15.75" customHeight="1">
      <c r="A22" s="69" t="s">
        <v>21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2.75" customHeight="1">
      <c r="A23" s="68" t="s">
        <v>41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2.75" customHeight="1">
      <c r="A24" s="68" t="s">
        <v>56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63" t="s">
        <v>22</v>
      </c>
      <c r="B25" s="64" t="s">
        <v>92</v>
      </c>
      <c r="C25" s="64" t="s">
        <v>87</v>
      </c>
      <c r="D25" s="20" t="s">
        <v>15</v>
      </c>
      <c r="E25" s="21">
        <f aca="true" t="shared" si="2" ref="E25:L25">SUM(E26:E28)</f>
        <v>404822.7900000001</v>
      </c>
      <c r="F25" s="21">
        <f t="shared" si="2"/>
        <v>55984.69</v>
      </c>
      <c r="G25" s="32">
        <f>SUM(G26:G28)</f>
        <v>59402</v>
      </c>
      <c r="H25" s="21">
        <f t="shared" si="2"/>
        <v>55037.7</v>
      </c>
      <c r="I25" s="21">
        <f t="shared" si="2"/>
        <v>55160.7</v>
      </c>
      <c r="J25" s="21">
        <f t="shared" si="2"/>
        <v>59745.9</v>
      </c>
      <c r="K25" s="21">
        <f t="shared" si="2"/>
        <v>59745.9</v>
      </c>
      <c r="L25" s="21">
        <f t="shared" si="2"/>
        <v>59745.9</v>
      </c>
    </row>
    <row r="26" spans="1:12" ht="26.25" customHeight="1">
      <c r="A26" s="63"/>
      <c r="B26" s="64"/>
      <c r="C26" s="64"/>
      <c r="D26" s="6" t="s">
        <v>17</v>
      </c>
      <c r="E26" s="22">
        <f>SUM(F26:L26)</f>
        <v>392306.5300000001</v>
      </c>
      <c r="F26" s="22">
        <v>53720.73</v>
      </c>
      <c r="G26" s="23">
        <v>56176.7</v>
      </c>
      <c r="H26" s="23">
        <v>53373.7</v>
      </c>
      <c r="I26" s="23">
        <v>53496.7</v>
      </c>
      <c r="J26" s="23">
        <v>58512.9</v>
      </c>
      <c r="K26" s="23">
        <v>58512.9</v>
      </c>
      <c r="L26" s="23">
        <v>58512.9</v>
      </c>
    </row>
    <row r="27" spans="1:12" ht="27.75" customHeight="1">
      <c r="A27" s="63"/>
      <c r="B27" s="64"/>
      <c r="C27" s="64"/>
      <c r="D27" s="6" t="s">
        <v>16</v>
      </c>
      <c r="E27" s="22">
        <f>SUM(F27:L27)</f>
        <v>2271.9</v>
      </c>
      <c r="F27" s="22">
        <v>800</v>
      </c>
      <c r="G27" s="23">
        <v>1471.9</v>
      </c>
      <c r="H27" s="36">
        <v>0</v>
      </c>
      <c r="I27" s="36">
        <v>0</v>
      </c>
      <c r="J27" s="24">
        <v>0</v>
      </c>
      <c r="K27" s="24">
        <v>0</v>
      </c>
      <c r="L27" s="24">
        <v>0</v>
      </c>
    </row>
    <row r="28" spans="1:12" ht="27.75" customHeight="1">
      <c r="A28" s="63"/>
      <c r="B28" s="64"/>
      <c r="C28" s="64"/>
      <c r="D28" s="6" t="s">
        <v>18</v>
      </c>
      <c r="E28" s="22">
        <f>SUM(F28:L28)</f>
        <v>10244.36</v>
      </c>
      <c r="F28" s="22">
        <v>1463.96</v>
      </c>
      <c r="G28" s="23">
        <v>1753.4</v>
      </c>
      <c r="H28" s="23">
        <v>1664</v>
      </c>
      <c r="I28" s="23">
        <v>1664</v>
      </c>
      <c r="J28" s="22">
        <v>1233</v>
      </c>
      <c r="K28" s="22">
        <v>1233</v>
      </c>
      <c r="L28" s="22">
        <v>1233</v>
      </c>
    </row>
    <row r="29" spans="1:12" ht="14.25" customHeight="1">
      <c r="A29" s="65" t="s">
        <v>23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s="1" customFormat="1" ht="12" customHeight="1">
      <c r="A30" s="82" t="s">
        <v>44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s="1" customFormat="1" ht="28.5" customHeight="1" hidden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s="7" customFormat="1" ht="27.75" customHeight="1">
      <c r="A32" s="74" t="s">
        <v>94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s="7" customFormat="1" ht="162.75" customHeight="1">
      <c r="A33" s="42" t="s">
        <v>49</v>
      </c>
      <c r="B33" s="25" t="s">
        <v>24</v>
      </c>
      <c r="C33" s="43" t="s">
        <v>84</v>
      </c>
      <c r="D33" s="42" t="s">
        <v>17</v>
      </c>
      <c r="E33" s="44">
        <f>SUM(F33:L33)</f>
        <v>14147.3</v>
      </c>
      <c r="F33" s="44">
        <v>3246.7</v>
      </c>
      <c r="G33" s="44">
        <v>2422.6</v>
      </c>
      <c r="H33" s="45">
        <v>0</v>
      </c>
      <c r="I33" s="45">
        <v>0</v>
      </c>
      <c r="J33" s="46">
        <v>2826</v>
      </c>
      <c r="K33" s="46">
        <v>2826</v>
      </c>
      <c r="L33" s="46">
        <v>2826</v>
      </c>
    </row>
    <row r="34" spans="1:12" s="7" customFormat="1" ht="40.5" customHeight="1">
      <c r="A34" s="42" t="s">
        <v>50</v>
      </c>
      <c r="B34" s="25" t="s">
        <v>25</v>
      </c>
      <c r="C34" s="43" t="s">
        <v>45</v>
      </c>
      <c r="D34" s="42" t="s">
        <v>17</v>
      </c>
      <c r="E34" s="44">
        <f>SUM(F34:L34)</f>
        <v>5401.7</v>
      </c>
      <c r="F34" s="44">
        <v>700</v>
      </c>
      <c r="G34" s="44">
        <v>1401.7</v>
      </c>
      <c r="H34" s="45">
        <v>0</v>
      </c>
      <c r="I34" s="45">
        <v>0</v>
      </c>
      <c r="J34" s="46">
        <v>1100</v>
      </c>
      <c r="K34" s="46">
        <v>1100</v>
      </c>
      <c r="L34" s="46">
        <v>1100</v>
      </c>
    </row>
    <row r="35" spans="1:12" s="7" customFormat="1" ht="40.5" customHeight="1">
      <c r="A35" s="42" t="s">
        <v>51</v>
      </c>
      <c r="B35" s="43" t="s">
        <v>26</v>
      </c>
      <c r="C35" s="43" t="s">
        <v>45</v>
      </c>
      <c r="D35" s="42" t="s">
        <v>17</v>
      </c>
      <c r="E35" s="44">
        <f>SUM(F35:L35)</f>
        <v>1101.7</v>
      </c>
      <c r="F35" s="44">
        <v>0</v>
      </c>
      <c r="G35" s="44">
        <v>351.7</v>
      </c>
      <c r="H35" s="45">
        <v>0</v>
      </c>
      <c r="I35" s="45">
        <v>0</v>
      </c>
      <c r="J35" s="46">
        <v>250</v>
      </c>
      <c r="K35" s="46">
        <v>250</v>
      </c>
      <c r="L35" s="46">
        <v>250</v>
      </c>
    </row>
    <row r="36" spans="1:15" s="7" customFormat="1" ht="41.25" customHeight="1">
      <c r="A36" s="25" t="s">
        <v>52</v>
      </c>
      <c r="B36" s="8" t="s">
        <v>75</v>
      </c>
      <c r="C36" s="43" t="s">
        <v>66</v>
      </c>
      <c r="D36" s="42" t="s">
        <v>17</v>
      </c>
      <c r="E36" s="46">
        <f>SUM(F36:L36)</f>
        <v>39477.6</v>
      </c>
      <c r="F36" s="44">
        <v>5519.3</v>
      </c>
      <c r="G36" s="44">
        <f>123.5+5429.6</f>
        <v>5553.1</v>
      </c>
      <c r="H36" s="44">
        <v>5356.1</v>
      </c>
      <c r="I36" s="44">
        <v>5376.1</v>
      </c>
      <c r="J36" s="46">
        <v>5891</v>
      </c>
      <c r="K36" s="46">
        <v>5891</v>
      </c>
      <c r="L36" s="46">
        <v>5891</v>
      </c>
      <c r="M36" s="9"/>
      <c r="O36" s="12"/>
    </row>
    <row r="37" spans="1:15" s="7" customFormat="1" ht="40.5" customHeight="1">
      <c r="A37" s="8" t="s">
        <v>76</v>
      </c>
      <c r="B37" s="8" t="s">
        <v>77</v>
      </c>
      <c r="C37" s="43" t="s">
        <v>37</v>
      </c>
      <c r="D37" s="42" t="s">
        <v>16</v>
      </c>
      <c r="E37" s="46">
        <f>SUM(F37:L37)</f>
        <v>300</v>
      </c>
      <c r="F37" s="44">
        <v>300</v>
      </c>
      <c r="G37" s="45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9"/>
      <c r="O37" s="12"/>
    </row>
    <row r="38" spans="1:12" s="26" customFormat="1" ht="19.5" customHeight="1">
      <c r="A38" s="66"/>
      <c r="B38" s="76" t="s">
        <v>78</v>
      </c>
      <c r="C38" s="66"/>
      <c r="D38" s="48" t="s">
        <v>15</v>
      </c>
      <c r="E38" s="49">
        <f aca="true" t="shared" si="3" ref="E38:L38">E39+E40</f>
        <v>60428.299999999996</v>
      </c>
      <c r="F38" s="50">
        <f t="shared" si="3"/>
        <v>9766</v>
      </c>
      <c r="G38" s="49">
        <f t="shared" si="3"/>
        <v>9729.1</v>
      </c>
      <c r="H38" s="49">
        <f t="shared" si="3"/>
        <v>5356.1</v>
      </c>
      <c r="I38" s="49">
        <f t="shared" si="3"/>
        <v>5376.1</v>
      </c>
      <c r="J38" s="50">
        <f t="shared" si="3"/>
        <v>10067</v>
      </c>
      <c r="K38" s="50">
        <f t="shared" si="3"/>
        <v>10067</v>
      </c>
      <c r="L38" s="50">
        <f t="shared" si="3"/>
        <v>10067</v>
      </c>
    </row>
    <row r="39" spans="1:33" s="27" customFormat="1" ht="38.25" customHeight="1">
      <c r="A39" s="66"/>
      <c r="B39" s="76"/>
      <c r="C39" s="66"/>
      <c r="D39" s="33" t="s">
        <v>17</v>
      </c>
      <c r="E39" s="50">
        <f>SUM(F39:L39)</f>
        <v>60128.299999999996</v>
      </c>
      <c r="F39" s="50">
        <f aca="true" t="shared" si="4" ref="F39:L39">F33+F34+F35+F36</f>
        <v>9466</v>
      </c>
      <c r="G39" s="49">
        <f t="shared" si="4"/>
        <v>9729.1</v>
      </c>
      <c r="H39" s="50">
        <f t="shared" si="4"/>
        <v>5356.1</v>
      </c>
      <c r="I39" s="50">
        <f t="shared" si="4"/>
        <v>5376.1</v>
      </c>
      <c r="J39" s="50">
        <f t="shared" si="4"/>
        <v>10067</v>
      </c>
      <c r="K39" s="50">
        <f t="shared" si="4"/>
        <v>10067</v>
      </c>
      <c r="L39" s="50">
        <f t="shared" si="4"/>
        <v>10067</v>
      </c>
      <c r="M39" s="41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s="27" customFormat="1" ht="39.75" customHeight="1">
      <c r="A40" s="66"/>
      <c r="B40" s="76"/>
      <c r="C40" s="66"/>
      <c r="D40" s="48" t="s">
        <v>16</v>
      </c>
      <c r="E40" s="50">
        <f aca="true" t="shared" si="5" ref="E40:L40">E37</f>
        <v>300</v>
      </c>
      <c r="F40" s="50">
        <f t="shared" si="5"/>
        <v>300</v>
      </c>
      <c r="G40" s="51">
        <f t="shared" si="5"/>
        <v>0</v>
      </c>
      <c r="H40" s="52">
        <f t="shared" si="5"/>
        <v>0</v>
      </c>
      <c r="I40" s="52">
        <f t="shared" si="5"/>
        <v>0</v>
      </c>
      <c r="J40" s="52">
        <f t="shared" si="5"/>
        <v>0</v>
      </c>
      <c r="K40" s="52">
        <f t="shared" si="5"/>
        <v>0</v>
      </c>
      <c r="L40" s="52">
        <f t="shared" si="5"/>
        <v>0</v>
      </c>
      <c r="M40" s="28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12" ht="15" customHeight="1">
      <c r="A41" s="65" t="s">
        <v>27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30" customHeight="1">
      <c r="A42" s="72" t="s">
        <v>42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s="2" customFormat="1" ht="27.75" customHeight="1">
      <c r="A43" s="72" t="s">
        <v>91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43.5" customHeight="1">
      <c r="A44" s="6" t="s">
        <v>53</v>
      </c>
      <c r="B44" s="19" t="s">
        <v>28</v>
      </c>
      <c r="C44" s="53" t="s">
        <v>74</v>
      </c>
      <c r="D44" s="14" t="s">
        <v>17</v>
      </c>
      <c r="E44" s="22">
        <f>SUM(F44:L44)</f>
        <v>3120.9</v>
      </c>
      <c r="F44" s="22">
        <v>1376.2</v>
      </c>
      <c r="G44" s="36">
        <v>0</v>
      </c>
      <c r="H44" s="24">
        <v>0</v>
      </c>
      <c r="I44" s="24">
        <v>0</v>
      </c>
      <c r="J44" s="22">
        <v>345.3</v>
      </c>
      <c r="K44" s="22">
        <v>580.8</v>
      </c>
      <c r="L44" s="22">
        <v>818.6</v>
      </c>
    </row>
    <row r="45" spans="1:12" ht="37.5" customHeight="1">
      <c r="A45" s="6" t="s">
        <v>62</v>
      </c>
      <c r="B45" s="19" t="s">
        <v>64</v>
      </c>
      <c r="C45" s="53" t="s">
        <v>100</v>
      </c>
      <c r="D45" s="39" t="s">
        <v>17</v>
      </c>
      <c r="E45" s="22">
        <f>SUM(F45:L45)</f>
        <v>6594.7</v>
      </c>
      <c r="F45" s="23">
        <v>4494.7</v>
      </c>
      <c r="G45" s="23">
        <v>2100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</row>
    <row r="46" spans="1:12" ht="41.25" customHeight="1">
      <c r="A46" s="6" t="s">
        <v>63</v>
      </c>
      <c r="B46" s="19" t="s">
        <v>85</v>
      </c>
      <c r="C46" s="53" t="s">
        <v>73</v>
      </c>
      <c r="D46" s="14" t="s">
        <v>17</v>
      </c>
      <c r="E46" s="22">
        <f>SUM(F46:L46)</f>
        <v>76371.6</v>
      </c>
      <c r="F46" s="23">
        <v>76371.6</v>
      </c>
      <c r="G46" s="36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</row>
    <row r="47" spans="1:12" ht="21" customHeight="1">
      <c r="A47" s="29"/>
      <c r="B47" s="29" t="s">
        <v>79</v>
      </c>
      <c r="C47" s="29"/>
      <c r="D47" s="54" t="s">
        <v>15</v>
      </c>
      <c r="E47" s="21">
        <f aca="true" t="shared" si="6" ref="E47:L47">E44+E45+E46</f>
        <v>86087.20000000001</v>
      </c>
      <c r="F47" s="21">
        <f t="shared" si="6"/>
        <v>82242.5</v>
      </c>
      <c r="G47" s="55">
        <f t="shared" si="6"/>
        <v>2100</v>
      </c>
      <c r="H47" s="56">
        <f t="shared" si="6"/>
        <v>0</v>
      </c>
      <c r="I47" s="56">
        <f t="shared" si="6"/>
        <v>0</v>
      </c>
      <c r="J47" s="21">
        <f t="shared" si="6"/>
        <v>345.3</v>
      </c>
      <c r="K47" s="21">
        <f t="shared" si="6"/>
        <v>580.8</v>
      </c>
      <c r="L47" s="21">
        <f t="shared" si="6"/>
        <v>818.6</v>
      </c>
    </row>
    <row r="48" spans="1:12" ht="15.75" customHeight="1">
      <c r="A48" s="65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s="2" customFormat="1" ht="13.5" customHeight="1">
      <c r="A49" s="72" t="s">
        <v>43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s="2" customFormat="1" ht="13.5" customHeight="1">
      <c r="A50" s="72" t="s">
        <v>57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s="9" customFormat="1" ht="17.25" customHeight="1">
      <c r="A51" s="72" t="s">
        <v>46</v>
      </c>
      <c r="B51" s="64" t="s">
        <v>30</v>
      </c>
      <c r="C51" s="64" t="s">
        <v>71</v>
      </c>
      <c r="D51" s="6" t="s">
        <v>15</v>
      </c>
      <c r="E51" s="59">
        <f>SUM(F51:L51)</f>
        <v>209654.3</v>
      </c>
      <c r="F51" s="59">
        <f aca="true" t="shared" si="7" ref="F51:L51">F52+F53</f>
        <v>152931.4</v>
      </c>
      <c r="G51" s="59">
        <f t="shared" si="7"/>
        <v>56722.9</v>
      </c>
      <c r="H51" s="22">
        <f t="shared" si="7"/>
        <v>0</v>
      </c>
      <c r="I51" s="22">
        <f t="shared" si="7"/>
        <v>0</v>
      </c>
      <c r="J51" s="22">
        <f t="shared" si="7"/>
        <v>0</v>
      </c>
      <c r="K51" s="22">
        <f t="shared" si="7"/>
        <v>0</v>
      </c>
      <c r="L51" s="22">
        <f t="shared" si="7"/>
        <v>0</v>
      </c>
    </row>
    <row r="52" spans="1:12" s="9" customFormat="1" ht="39" customHeight="1">
      <c r="A52" s="72"/>
      <c r="B52" s="64"/>
      <c r="C52" s="64"/>
      <c r="D52" s="6" t="s">
        <v>16</v>
      </c>
      <c r="E52" s="59">
        <f>SUM(F52:L52)</f>
        <v>114910</v>
      </c>
      <c r="F52" s="59">
        <v>80910</v>
      </c>
      <c r="G52" s="59">
        <v>34000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1:12" s="9" customFormat="1" ht="40.5" customHeight="1">
      <c r="A53" s="72"/>
      <c r="B53" s="64"/>
      <c r="C53" s="64"/>
      <c r="D53" s="6" t="s">
        <v>17</v>
      </c>
      <c r="E53" s="23">
        <f>SUM(F53:L53)</f>
        <v>94744.29999999999</v>
      </c>
      <c r="F53" s="23">
        <v>72021.4</v>
      </c>
      <c r="G53" s="23">
        <f>3722.9+10000+9000</f>
        <v>22722.9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s="9" customFormat="1" ht="21.75" customHeight="1">
      <c r="A54" s="63" t="s">
        <v>47</v>
      </c>
      <c r="B54" s="64" t="s">
        <v>31</v>
      </c>
      <c r="C54" s="64" t="s">
        <v>82</v>
      </c>
      <c r="D54" s="6" t="s">
        <v>15</v>
      </c>
      <c r="E54" s="59">
        <f aca="true" t="shared" si="8" ref="E54:L54">E55+E56</f>
        <v>9507</v>
      </c>
      <c r="F54" s="59">
        <f t="shared" si="8"/>
        <v>9507</v>
      </c>
      <c r="G54" s="59">
        <f t="shared" si="8"/>
        <v>0</v>
      </c>
      <c r="H54" s="22">
        <f t="shared" si="8"/>
        <v>0</v>
      </c>
      <c r="I54" s="22">
        <f t="shared" si="8"/>
        <v>0</v>
      </c>
      <c r="J54" s="22">
        <f t="shared" si="8"/>
        <v>0</v>
      </c>
      <c r="K54" s="22">
        <f t="shared" si="8"/>
        <v>0</v>
      </c>
      <c r="L54" s="22">
        <f t="shared" si="8"/>
        <v>0</v>
      </c>
    </row>
    <row r="55" spans="1:12" ht="42.75" customHeight="1">
      <c r="A55" s="63"/>
      <c r="B55" s="64"/>
      <c r="C55" s="64"/>
      <c r="D55" s="6" t="s">
        <v>17</v>
      </c>
      <c r="E55" s="23">
        <f>SUM(F55:L55)</f>
        <v>9507</v>
      </c>
      <c r="F55" s="23">
        <v>9507</v>
      </c>
      <c r="G55" s="36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</row>
    <row r="56" spans="1:12" ht="40.5" customHeight="1">
      <c r="A56" s="63"/>
      <c r="B56" s="64"/>
      <c r="C56" s="64"/>
      <c r="D56" s="6" t="s">
        <v>16</v>
      </c>
      <c r="E56" s="59">
        <f>SUM(F56:L56)</f>
        <v>0</v>
      </c>
      <c r="F56" s="59">
        <v>0</v>
      </c>
      <c r="G56" s="59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</row>
    <row r="57" spans="1:12" s="30" customFormat="1" ht="16.5" customHeight="1">
      <c r="A57" s="66"/>
      <c r="B57" s="67" t="s">
        <v>80</v>
      </c>
      <c r="C57" s="66"/>
      <c r="D57" s="33" t="s">
        <v>15</v>
      </c>
      <c r="E57" s="21">
        <f>E58+E59</f>
        <v>219161.3</v>
      </c>
      <c r="F57" s="21">
        <f aca="true" t="shared" si="9" ref="F57:L57">F58+F59</f>
        <v>162438.4</v>
      </c>
      <c r="G57" s="32">
        <f>G58+G59</f>
        <v>56722.9</v>
      </c>
      <c r="H57" s="56">
        <f t="shared" si="9"/>
        <v>0</v>
      </c>
      <c r="I57" s="56">
        <f t="shared" si="9"/>
        <v>0</v>
      </c>
      <c r="J57" s="56">
        <f t="shared" si="9"/>
        <v>0</v>
      </c>
      <c r="K57" s="56">
        <f t="shared" si="9"/>
        <v>0</v>
      </c>
      <c r="L57" s="56">
        <f t="shared" si="9"/>
        <v>0</v>
      </c>
    </row>
    <row r="58" spans="1:12" s="30" customFormat="1" ht="40.5" customHeight="1">
      <c r="A58" s="66"/>
      <c r="B58" s="67"/>
      <c r="C58" s="66"/>
      <c r="D58" s="33" t="s">
        <v>16</v>
      </c>
      <c r="E58" s="21">
        <f>E52+E56</f>
        <v>114910</v>
      </c>
      <c r="F58" s="21">
        <f>F52+F56</f>
        <v>80910</v>
      </c>
      <c r="G58" s="21">
        <f>G52+G56</f>
        <v>34000</v>
      </c>
      <c r="H58" s="56">
        <f>H52</f>
        <v>0</v>
      </c>
      <c r="I58" s="56">
        <f>I52</f>
        <v>0</v>
      </c>
      <c r="J58" s="56">
        <f>J52</f>
        <v>0</v>
      </c>
      <c r="K58" s="56">
        <f>K52</f>
        <v>0</v>
      </c>
      <c r="L58" s="56">
        <f>L52</f>
        <v>0</v>
      </c>
    </row>
    <row r="59" spans="1:14" s="30" customFormat="1" ht="39.75" customHeight="1">
      <c r="A59" s="66"/>
      <c r="B59" s="67"/>
      <c r="C59" s="66"/>
      <c r="D59" s="33" t="s">
        <v>17</v>
      </c>
      <c r="E59" s="21">
        <f aca="true" t="shared" si="10" ref="E59:L59">E55+E53</f>
        <v>104251.29999999999</v>
      </c>
      <c r="F59" s="21">
        <f t="shared" si="10"/>
        <v>81528.4</v>
      </c>
      <c r="G59" s="21">
        <f t="shared" si="10"/>
        <v>22722.9</v>
      </c>
      <c r="H59" s="56">
        <f t="shared" si="10"/>
        <v>0</v>
      </c>
      <c r="I59" s="56">
        <f t="shared" si="10"/>
        <v>0</v>
      </c>
      <c r="J59" s="56">
        <f t="shared" si="10"/>
        <v>0</v>
      </c>
      <c r="K59" s="56">
        <f t="shared" si="10"/>
        <v>0</v>
      </c>
      <c r="L59" s="56">
        <f t="shared" si="10"/>
        <v>0</v>
      </c>
      <c r="N59" s="31"/>
    </row>
    <row r="60" spans="1:12" ht="15" customHeight="1">
      <c r="A60" s="65" t="s">
        <v>32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s="2" customFormat="1" ht="13.5" customHeight="1">
      <c r="A61" s="72" t="s">
        <v>95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s="2" customFormat="1" ht="14.25" customHeight="1">
      <c r="A62" s="72" t="s">
        <v>58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2.75" customHeight="1">
      <c r="A63" s="72" t="s">
        <v>33</v>
      </c>
      <c r="B63" s="68" t="s">
        <v>96</v>
      </c>
      <c r="C63" s="64" t="s">
        <v>86</v>
      </c>
      <c r="D63" s="6" t="s">
        <v>15</v>
      </c>
      <c r="E63" s="22">
        <f aca="true" t="shared" si="11" ref="E63:L63">E64+E65</f>
        <v>54975.3</v>
      </c>
      <c r="F63" s="22">
        <f t="shared" si="11"/>
        <v>7785.700000000001</v>
      </c>
      <c r="G63" s="23">
        <f t="shared" si="11"/>
        <v>7030</v>
      </c>
      <c r="H63" s="22">
        <f t="shared" si="11"/>
        <v>6425</v>
      </c>
      <c r="I63" s="22">
        <f t="shared" si="11"/>
        <v>6425</v>
      </c>
      <c r="J63" s="22">
        <f t="shared" si="11"/>
        <v>9103.2</v>
      </c>
      <c r="K63" s="22">
        <f t="shared" si="11"/>
        <v>9103.2</v>
      </c>
      <c r="L63" s="22">
        <f t="shared" si="11"/>
        <v>9103.2</v>
      </c>
    </row>
    <row r="64" spans="1:12" ht="38.25" customHeight="1">
      <c r="A64" s="72"/>
      <c r="B64" s="68"/>
      <c r="C64" s="64"/>
      <c r="D64" s="6" t="s">
        <v>16</v>
      </c>
      <c r="E64" s="22">
        <f>SUM(F64:L64)</f>
        <v>33188.3</v>
      </c>
      <c r="F64" s="23">
        <v>4632.6</v>
      </c>
      <c r="G64" s="23">
        <v>4460</v>
      </c>
      <c r="H64" s="22">
        <v>3855</v>
      </c>
      <c r="I64" s="22">
        <v>3855</v>
      </c>
      <c r="J64" s="22">
        <v>5461.9</v>
      </c>
      <c r="K64" s="22">
        <v>5461.9</v>
      </c>
      <c r="L64" s="22">
        <v>5461.9</v>
      </c>
    </row>
    <row r="65" spans="1:13" ht="41.25" customHeight="1">
      <c r="A65" s="72"/>
      <c r="B65" s="68"/>
      <c r="C65" s="64"/>
      <c r="D65" s="6" t="s">
        <v>17</v>
      </c>
      <c r="E65" s="22">
        <f>SUM(F65:L65)</f>
        <v>21787</v>
      </c>
      <c r="F65" s="23">
        <v>3153.1</v>
      </c>
      <c r="G65" s="23">
        <v>2570</v>
      </c>
      <c r="H65" s="22">
        <v>2570</v>
      </c>
      <c r="I65" s="22">
        <v>2570</v>
      </c>
      <c r="J65" s="22">
        <v>3641.3</v>
      </c>
      <c r="K65" s="22">
        <v>3641.3</v>
      </c>
      <c r="L65" s="22">
        <v>3641.3</v>
      </c>
      <c r="M65" s="40"/>
    </row>
    <row r="66" spans="1:13" ht="15" customHeight="1">
      <c r="A66" s="63" t="s">
        <v>65</v>
      </c>
      <c r="B66" s="64" t="s">
        <v>97</v>
      </c>
      <c r="C66" s="64" t="s">
        <v>86</v>
      </c>
      <c r="D66" s="6" t="s">
        <v>15</v>
      </c>
      <c r="E66" s="22">
        <f aca="true" t="shared" si="12" ref="E66:L66">E67+E68</f>
        <v>6958.3</v>
      </c>
      <c r="F66" s="23">
        <f t="shared" si="12"/>
        <v>3446</v>
      </c>
      <c r="G66" s="23">
        <f t="shared" si="12"/>
        <v>3512.3</v>
      </c>
      <c r="H66" s="24">
        <f t="shared" si="12"/>
        <v>0</v>
      </c>
      <c r="I66" s="24">
        <f t="shared" si="12"/>
        <v>0</v>
      </c>
      <c r="J66" s="24">
        <f t="shared" si="12"/>
        <v>0</v>
      </c>
      <c r="K66" s="24">
        <f t="shared" si="12"/>
        <v>0</v>
      </c>
      <c r="L66" s="24">
        <f t="shared" si="12"/>
        <v>0</v>
      </c>
      <c r="M66" s="12"/>
    </row>
    <row r="67" spans="1:12" ht="37.5" customHeight="1">
      <c r="A67" s="63"/>
      <c r="B67" s="64"/>
      <c r="C67" s="64"/>
      <c r="D67" s="14" t="s">
        <v>17</v>
      </c>
      <c r="E67" s="22">
        <f>SUM(F67:L67)</f>
        <v>6868.3</v>
      </c>
      <c r="F67" s="23">
        <v>3356</v>
      </c>
      <c r="G67" s="23">
        <v>3512.3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</row>
    <row r="68" spans="1:12" ht="39.75" customHeight="1">
      <c r="A68" s="63"/>
      <c r="B68" s="64"/>
      <c r="C68" s="64"/>
      <c r="D68" s="6" t="s">
        <v>16</v>
      </c>
      <c r="E68" s="22">
        <f>SUM(F68:L68)</f>
        <v>90</v>
      </c>
      <c r="F68" s="23">
        <v>90</v>
      </c>
      <c r="G68" s="36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</row>
    <row r="69" spans="1:12" s="30" customFormat="1" ht="16.5" customHeight="1">
      <c r="A69" s="66"/>
      <c r="B69" s="67" t="s">
        <v>81</v>
      </c>
      <c r="C69" s="70"/>
      <c r="D69" s="33" t="s">
        <v>15</v>
      </c>
      <c r="E69" s="21">
        <f>SUM(F69:L69)</f>
        <v>61933.59999999999</v>
      </c>
      <c r="F69" s="32">
        <f aca="true" t="shared" si="13" ref="F69:L69">SUM(F70:F71)</f>
        <v>11231.7</v>
      </c>
      <c r="G69" s="32">
        <f t="shared" si="13"/>
        <v>10542.3</v>
      </c>
      <c r="H69" s="32">
        <f t="shared" si="13"/>
        <v>6425</v>
      </c>
      <c r="I69" s="32">
        <f t="shared" si="13"/>
        <v>6425</v>
      </c>
      <c r="J69" s="32">
        <f t="shared" si="13"/>
        <v>9103.2</v>
      </c>
      <c r="K69" s="32">
        <f t="shared" si="13"/>
        <v>9103.2</v>
      </c>
      <c r="L69" s="32">
        <f t="shared" si="13"/>
        <v>9103.2</v>
      </c>
    </row>
    <row r="70" spans="1:12" s="30" customFormat="1" ht="39" customHeight="1">
      <c r="A70" s="66"/>
      <c r="B70" s="67"/>
      <c r="C70" s="70"/>
      <c r="D70" s="33" t="s">
        <v>16</v>
      </c>
      <c r="E70" s="21">
        <f>SUM(F70:L70)</f>
        <v>33278.3</v>
      </c>
      <c r="F70" s="21">
        <f aca="true" t="shared" si="14" ref="F70:L70">F64+F68</f>
        <v>4722.6</v>
      </c>
      <c r="G70" s="32">
        <f t="shared" si="14"/>
        <v>4460</v>
      </c>
      <c r="H70" s="21">
        <f t="shared" si="14"/>
        <v>3855</v>
      </c>
      <c r="I70" s="21">
        <f t="shared" si="14"/>
        <v>3855</v>
      </c>
      <c r="J70" s="21">
        <f t="shared" si="14"/>
        <v>5461.9</v>
      </c>
      <c r="K70" s="21">
        <f t="shared" si="14"/>
        <v>5461.9</v>
      </c>
      <c r="L70" s="21">
        <f t="shared" si="14"/>
        <v>5461.9</v>
      </c>
    </row>
    <row r="71" spans="1:12" s="30" customFormat="1" ht="42.75" customHeight="1">
      <c r="A71" s="66"/>
      <c r="B71" s="67"/>
      <c r="C71" s="70"/>
      <c r="D71" s="33" t="s">
        <v>17</v>
      </c>
      <c r="E71" s="21">
        <f>SUM(F71:L71)</f>
        <v>28655.3</v>
      </c>
      <c r="F71" s="21">
        <f>F65+F67</f>
        <v>6509.1</v>
      </c>
      <c r="G71" s="32">
        <f aca="true" t="shared" si="15" ref="G71:L71">G65+G67</f>
        <v>6082.3</v>
      </c>
      <c r="H71" s="21">
        <f t="shared" si="15"/>
        <v>2570</v>
      </c>
      <c r="I71" s="21">
        <f t="shared" si="15"/>
        <v>2570</v>
      </c>
      <c r="J71" s="21">
        <f t="shared" si="15"/>
        <v>3641.3</v>
      </c>
      <c r="K71" s="21">
        <f t="shared" si="15"/>
        <v>3641.3</v>
      </c>
      <c r="L71" s="21">
        <f t="shared" si="15"/>
        <v>3641.3</v>
      </c>
    </row>
    <row r="72" spans="1:12" ht="15.75" customHeight="1">
      <c r="A72" s="69" t="s">
        <v>34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s="2" customFormat="1" ht="16.5" customHeight="1">
      <c r="A73" s="72" t="s">
        <v>98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s="2" customFormat="1" ht="16.5" customHeight="1">
      <c r="A74" s="68" t="s">
        <v>59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1:12" ht="45" customHeight="1">
      <c r="A75" s="6" t="s">
        <v>35</v>
      </c>
      <c r="B75" s="53" t="s">
        <v>99</v>
      </c>
      <c r="C75" s="53" t="s">
        <v>37</v>
      </c>
      <c r="D75" s="6" t="s">
        <v>17</v>
      </c>
      <c r="E75" s="57">
        <f>F75+G75+H75+I75+J75+K75+L75</f>
        <v>402365.8</v>
      </c>
      <c r="F75" s="57">
        <v>58740.2</v>
      </c>
      <c r="G75" s="58">
        <v>57256.2</v>
      </c>
      <c r="H75" s="58">
        <v>57172.2</v>
      </c>
      <c r="I75" s="58">
        <v>57237.2</v>
      </c>
      <c r="J75" s="57">
        <v>57320</v>
      </c>
      <c r="K75" s="57">
        <v>57320</v>
      </c>
      <c r="L75" s="57">
        <v>57320</v>
      </c>
    </row>
    <row r="76" spans="1:12" ht="15.75">
      <c r="A76" s="62" t="s">
        <v>60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5" customHeight="1">
      <c r="A77" s="74" t="s">
        <v>68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1:12" ht="15" customHeight="1">
      <c r="A78" s="73" t="s">
        <v>67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1:12" ht="56.25" customHeight="1">
      <c r="A79" s="8" t="s">
        <v>61</v>
      </c>
      <c r="B79" s="8" t="s">
        <v>69</v>
      </c>
      <c r="C79" s="25" t="s">
        <v>72</v>
      </c>
      <c r="D79" s="8" t="s">
        <v>17</v>
      </c>
      <c r="E79" s="23">
        <f>F79+G79+H79+I79+J79+K79+L79</f>
        <v>100</v>
      </c>
      <c r="F79" s="22">
        <v>100</v>
      </c>
      <c r="G79" s="36">
        <v>0</v>
      </c>
      <c r="H79" s="36">
        <v>0</v>
      </c>
      <c r="I79" s="36">
        <v>0</v>
      </c>
      <c r="J79" s="24">
        <v>0</v>
      </c>
      <c r="K79" s="24">
        <v>0</v>
      </c>
      <c r="L79" s="24">
        <v>0</v>
      </c>
    </row>
    <row r="80" spans="1:13" s="30" customFormat="1" ht="12.75" customHeight="1">
      <c r="A80" s="71" t="s">
        <v>36</v>
      </c>
      <c r="B80" s="71"/>
      <c r="C80" s="71"/>
      <c r="D80" s="33" t="s">
        <v>15</v>
      </c>
      <c r="E80" s="21">
        <f>SUM(F80:L80)</f>
        <v>9974630.79</v>
      </c>
      <c r="F80" s="21">
        <f aca="true" t="shared" si="16" ref="F80:L80">F81+F82+F83</f>
        <v>1454040.19</v>
      </c>
      <c r="G80" s="32">
        <f>G81+G82+G83</f>
        <v>1282579.8</v>
      </c>
      <c r="H80" s="21">
        <f t="shared" si="16"/>
        <v>1370715.2</v>
      </c>
      <c r="I80" s="21">
        <f t="shared" si="16"/>
        <v>1457359.9</v>
      </c>
      <c r="J80" s="21">
        <f t="shared" si="16"/>
        <v>1469742.2999999998</v>
      </c>
      <c r="K80" s="21">
        <f t="shared" si="16"/>
        <v>1469977.7999999998</v>
      </c>
      <c r="L80" s="21">
        <f t="shared" si="16"/>
        <v>1470215.5999999999</v>
      </c>
      <c r="M80" s="31"/>
    </row>
    <row r="81" spans="1:12" s="30" customFormat="1" ht="25.5">
      <c r="A81" s="71"/>
      <c r="B81" s="71"/>
      <c r="C81" s="71"/>
      <c r="D81" s="33" t="s">
        <v>16</v>
      </c>
      <c r="E81" s="21">
        <f>SUM(F81:L81)</f>
        <v>7807562.499999999</v>
      </c>
      <c r="F81" s="21">
        <f>F12+F19+F27+F40+F58+F70</f>
        <v>893850.1</v>
      </c>
      <c r="G81" s="32">
        <f>G12+G19+G40+G58+G70+G27</f>
        <v>1035969.9</v>
      </c>
      <c r="H81" s="21">
        <f>H12+H19+H40+H58+H70</f>
        <v>1107238.2</v>
      </c>
      <c r="I81" s="21">
        <f>I12+I19+I40+I58+I70</f>
        <v>1191420.9</v>
      </c>
      <c r="J81" s="21">
        <f>J12+J19+J40+J58+J70</f>
        <v>1193027.7999999998</v>
      </c>
      <c r="K81" s="21">
        <f>K12+K19+K40+K58+K70</f>
        <v>1193027.7999999998</v>
      </c>
      <c r="L81" s="21">
        <f>L12+L19+L40+L58+L70</f>
        <v>1193027.7999999998</v>
      </c>
    </row>
    <row r="82" spans="1:12" s="30" customFormat="1" ht="38.25">
      <c r="A82" s="71"/>
      <c r="B82" s="71"/>
      <c r="C82" s="71"/>
      <c r="D82" s="33" t="s">
        <v>17</v>
      </c>
      <c r="E82" s="21">
        <f>SUM(F82:L82)</f>
        <v>1885859.4</v>
      </c>
      <c r="F82" s="21">
        <f aca="true" t="shared" si="17" ref="F82:L82">F13+F20+F26+F39+F47+F59+F71+F75+F79</f>
        <v>524426.8999999999</v>
      </c>
      <c r="G82" s="32">
        <f t="shared" si="17"/>
        <v>197466.2</v>
      </c>
      <c r="H82" s="21">
        <f t="shared" si="17"/>
        <v>223958</v>
      </c>
      <c r="I82" s="21">
        <f t="shared" si="17"/>
        <v>226420</v>
      </c>
      <c r="J82" s="21">
        <f t="shared" si="17"/>
        <v>237626.49999999997</v>
      </c>
      <c r="K82" s="21">
        <f t="shared" si="17"/>
        <v>237861.99999999997</v>
      </c>
      <c r="L82" s="21">
        <f t="shared" si="17"/>
        <v>238099.8</v>
      </c>
    </row>
    <row r="83" spans="1:12" s="30" customFormat="1" ht="25.5">
      <c r="A83" s="71"/>
      <c r="B83" s="71"/>
      <c r="C83" s="71"/>
      <c r="D83" s="33" t="s">
        <v>18</v>
      </c>
      <c r="E83" s="21">
        <f aca="true" t="shared" si="18" ref="E83:L83">E14+E21+E28</f>
        <v>281208.89</v>
      </c>
      <c r="F83" s="21">
        <f t="shared" si="18"/>
        <v>35763.189999999995</v>
      </c>
      <c r="G83" s="32">
        <f t="shared" si="18"/>
        <v>49143.700000000004</v>
      </c>
      <c r="H83" s="21">
        <f t="shared" si="18"/>
        <v>39519</v>
      </c>
      <c r="I83" s="21">
        <f t="shared" si="18"/>
        <v>39519</v>
      </c>
      <c r="J83" s="21">
        <f t="shared" si="18"/>
        <v>39088</v>
      </c>
      <c r="K83" s="21">
        <f t="shared" si="18"/>
        <v>39088</v>
      </c>
      <c r="L83" s="21">
        <f t="shared" si="18"/>
        <v>39088</v>
      </c>
    </row>
    <row r="85" ht="12.75">
      <c r="F85" s="10"/>
    </row>
    <row r="87" spans="5:13" ht="12.75">
      <c r="E87" s="5"/>
      <c r="F87" s="11"/>
      <c r="G87" s="37"/>
      <c r="H87" s="5"/>
      <c r="I87" s="5"/>
      <c r="J87" s="11"/>
      <c r="K87" s="11"/>
      <c r="L87" s="11"/>
      <c r="M87" s="5"/>
    </row>
    <row r="88" spans="5:13" ht="12.75">
      <c r="E88" s="5"/>
      <c r="F88" s="11"/>
      <c r="G88" s="37"/>
      <c r="H88" s="5"/>
      <c r="I88" s="5"/>
      <c r="J88" s="11"/>
      <c r="K88" s="11"/>
      <c r="L88" s="11"/>
      <c r="M88" s="5"/>
    </row>
    <row r="89" spans="5:13" ht="12.75">
      <c r="E89" s="5"/>
      <c r="F89" s="11"/>
      <c r="G89" s="37"/>
      <c r="H89" s="5"/>
      <c r="I89" s="4"/>
      <c r="J89" s="10"/>
      <c r="K89" s="11"/>
      <c r="L89" s="11"/>
      <c r="M89" s="5"/>
    </row>
    <row r="90" spans="5:13" ht="12.75">
      <c r="E90" s="5"/>
      <c r="F90" s="11"/>
      <c r="G90" s="37"/>
      <c r="H90" s="5"/>
      <c r="I90" s="4"/>
      <c r="J90" s="10"/>
      <c r="K90" s="10"/>
      <c r="L90" s="10"/>
      <c r="M90" s="5"/>
    </row>
    <row r="91" spans="5:13" ht="12.75">
      <c r="E91" s="5"/>
      <c r="F91" s="11"/>
      <c r="G91" s="37"/>
      <c r="H91" s="5"/>
      <c r="I91" s="5"/>
      <c r="J91" s="11"/>
      <c r="K91" s="11"/>
      <c r="L91" s="11"/>
      <c r="M91" s="5"/>
    </row>
    <row r="93" ht="12.75">
      <c r="I93" s="3"/>
    </row>
    <row r="94" spans="6:8" ht="12.75">
      <c r="F94" s="10"/>
      <c r="G94" s="38"/>
      <c r="H94" s="4"/>
    </row>
    <row r="96" spans="6:8" ht="12.75">
      <c r="F96" s="10"/>
      <c r="G96" s="38"/>
      <c r="H96" s="4"/>
    </row>
    <row r="97" ht="12.75">
      <c r="F97" s="10"/>
    </row>
  </sheetData>
  <sheetProtection selectLockedCells="1" selectUnlockedCells="1"/>
  <mergeCells count="69">
    <mergeCell ref="A25:A28"/>
    <mergeCell ref="B25:B28"/>
    <mergeCell ref="C25:C28"/>
    <mergeCell ref="B51:B53"/>
    <mergeCell ref="A48:L48"/>
    <mergeCell ref="A49:L49"/>
    <mergeCell ref="A32:L32"/>
    <mergeCell ref="A1:L1"/>
    <mergeCell ref="A76:L76"/>
    <mergeCell ref="C51:C53"/>
    <mergeCell ref="A22:L22"/>
    <mergeCell ref="A23:L23"/>
    <mergeCell ref="A24:L24"/>
    <mergeCell ref="A29:L29"/>
    <mergeCell ref="A30:L30"/>
    <mergeCell ref="C66:C68"/>
    <mergeCell ref="A31:L31"/>
    <mergeCell ref="A15:L15"/>
    <mergeCell ref="A16:L16"/>
    <mergeCell ref="C11:C14"/>
    <mergeCell ref="A18:A21"/>
    <mergeCell ref="B18:B21"/>
    <mergeCell ref="A11:A14"/>
    <mergeCell ref="B11:B14"/>
    <mergeCell ref="C18:C21"/>
    <mergeCell ref="A17:L17"/>
    <mergeCell ref="A9:L9"/>
    <mergeCell ref="A10:L10"/>
    <mergeCell ref="A8:L8"/>
    <mergeCell ref="A2:L2"/>
    <mergeCell ref="A3:L3"/>
    <mergeCell ref="A4:A6"/>
    <mergeCell ref="B4:B6"/>
    <mergeCell ref="C4:C6"/>
    <mergeCell ref="D4:D6"/>
    <mergeCell ref="E4:L4"/>
    <mergeCell ref="E5:E6"/>
    <mergeCell ref="F5:L5"/>
    <mergeCell ref="A50:L50"/>
    <mergeCell ref="A51:A53"/>
    <mergeCell ref="B38:B40"/>
    <mergeCell ref="A38:A40"/>
    <mergeCell ref="C38:C40"/>
    <mergeCell ref="A42:L42"/>
    <mergeCell ref="A43:L43"/>
    <mergeCell ref="A41:L41"/>
    <mergeCell ref="A80:C83"/>
    <mergeCell ref="A73:L73"/>
    <mergeCell ref="A61:L61"/>
    <mergeCell ref="A62:L62"/>
    <mergeCell ref="A66:A68"/>
    <mergeCell ref="B66:B68"/>
    <mergeCell ref="A78:L78"/>
    <mergeCell ref="A77:L77"/>
    <mergeCell ref="A74:L74"/>
    <mergeCell ref="A63:A65"/>
    <mergeCell ref="B63:B65"/>
    <mergeCell ref="C63:C65"/>
    <mergeCell ref="A72:L72"/>
    <mergeCell ref="A69:A71"/>
    <mergeCell ref="B69:B71"/>
    <mergeCell ref="C69:C71"/>
    <mergeCell ref="A54:A56"/>
    <mergeCell ref="B54:B56"/>
    <mergeCell ref="C54:C56"/>
    <mergeCell ref="A60:L60"/>
    <mergeCell ref="A57:A59"/>
    <mergeCell ref="B57:B59"/>
    <mergeCell ref="C57:C59"/>
  </mergeCells>
  <printOptions/>
  <pageMargins left="0.35433070866141736" right="0.3937007874015748" top="0.5905511811023623" bottom="0.1968503937007874" header="0.5118110236220472" footer="0.5118110236220472"/>
  <pageSetup fitToHeight="4" horizontalDpi="300" verticalDpi="300" orientation="landscape" paperSize="9" scale="70" r:id="rId3"/>
  <rowBreaks count="3" manualBreakCount="3">
    <brk id="28" max="11" man="1"/>
    <brk id="47" max="11" man="1"/>
    <brk id="7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Vika</cp:lastModifiedBy>
  <cp:lastPrinted>2015-03-24T06:47:50Z</cp:lastPrinted>
  <dcterms:created xsi:type="dcterms:W3CDTF">2013-11-15T03:11:19Z</dcterms:created>
  <dcterms:modified xsi:type="dcterms:W3CDTF">2015-03-31T05:41:43Z</dcterms:modified>
  <cp:category/>
  <cp:version/>
  <cp:contentType/>
  <cp:contentStatus/>
</cp:coreProperties>
</file>