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tabRatio="500"/>
  </bookViews>
  <sheets>
    <sheet name="Лист1" sheetId="1" r:id="rId1"/>
  </sheets>
  <definedNames>
    <definedName name="_xlnm.Print_Titles" localSheetId="0">Лист1!$6:$6</definedName>
    <definedName name="_xlnm.Print_Area" localSheetId="0">Лист1!$A$1:$Y$62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<sst xmlns="http://schemas.openxmlformats.org/spreadsheetml/2006/main" count="138" uniqueCount="135">
  <si>
    <t xml:space="preserve">СВЕДЕНИЯ </t>
  </si>
  <si>
    <t>об исполнении бюджета Белоярского района по доходам в разрезе видов доходов в сравнении с запланированными значениями на первое полугодие 2024 года</t>
  </si>
  <si>
    <t xml:space="preserve"> и в сравнении с аналогичным периодом 2023 года</t>
  </si>
  <si>
    <t>Наименование показателя</t>
  </si>
  <si>
    <t>Код дохода по бюджетной классификации</t>
  </si>
  <si>
    <t>Исполнение за 1 полугодие 2023 года</t>
  </si>
  <si>
    <t>Уточненный план на 2024 год</t>
  </si>
  <si>
    <t>План на 1 полугодие 2024 года</t>
  </si>
  <si>
    <t>Исполнение за 1 полугодие 2024 года</t>
  </si>
  <si>
    <t>Отклонение фактического исполнения за 1 полугодие 2024 года от плана на 1 полугодие 2024 года</t>
  </si>
  <si>
    <t>Процент исполнения  1 полугодия 2024 года к годовому плану на 2024 год, в %</t>
  </si>
  <si>
    <t>Отклонение фактического исполнения за 1 полугодие 2024 года от аналогичного периода 2023 года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</si>
  <si>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</si>
  <si>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</si>
  <si>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</si>
  <si>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</si>
  <si>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</si>
  <si>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</si>
  <si>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</si>
  <si>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</si>
  <si>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</si>
  <si>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</si>
  <si>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</si>
  <si>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</si>
  <si>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</si>
  <si>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в абсолютном выражении</t>
  </si>
  <si>
    <t>в %</t>
  </si>
  <si>
    <t>Доходы бюджета - Всего</t>
  </si>
  <si>
    <t>Х</t>
  </si>
  <si>
    <t>в том числе:                                                                                                                                                            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</si>
  <si>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</si>
  <si>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</si>
  <si>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</si>
  <si>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</si>
  <si>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</si>
  <si>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</si>
  <si>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 xml:space="preserve">Налоги на товары (работы, услуги), реализуемые  на территории  Российской Федерации 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</si>
  <si>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</si>
  <si>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</si>
  <si>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</si>
  <si>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</si>
  <si>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</si>
  <si>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</si>
  <si>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</si>
  <si>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</si>
  <si>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</si>
  <si>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</si>
  <si>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</si>
  <si>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</si>
  <si>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</si>
  <si>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</si>
  <si>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</si>
  <si>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</si>
  <si>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</si>
  <si>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</si>
  <si>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000 1 06 04000 02 0000 110</t>
  </si>
  <si>
    <t>Земельный налог</t>
  </si>
  <si>
    <t>000 1 06 06000 00 0000 110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</si>
  <si>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</si>
  <si>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</si>
  <si>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</si>
  <si>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</si>
  <si>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</si>
  <si>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</si>
  <si>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</si>
  <si>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</si>
  <si>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</si>
  <si>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</si>
  <si>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</si>
  <si>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</si>
  <si>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</si>
  <si>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</si>
  <si>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</si>
  <si>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Плата за публичный сервитут, предусмотренная решением уполномоченного органа обустановлении публичного сервитута в отношении земельных участков,находящихся в государственной или муниципальной собственности</t>
  </si>
  <si>
    <t>000 1 11 05400 00 0000 120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</si>
  <si>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</si>
  <si>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</si>
  <si>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</si>
  <si>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</si>
  <si>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</si>
  <si>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</si>
  <si>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</si>
  <si>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</si>
  <si>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</si>
  <si>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</si>
  <si>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</si>
  <si>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</si>
  <si>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</si>
  <si>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</si>
  <si>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</si>
  <si>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</si>
  <si>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</si>
  <si>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</si>
  <si>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</si>
  <si>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</si>
  <si>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</si>
  <si>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000 1 14 06300 00 0000 430</t>
  </si>
  <si>
    <t>Доходы от приватизации имущества, находящегося в государственной и муниципальной собственности</t>
  </si>
  <si>
    <t>000 1 14 13000 00 0000 000</t>
  </si>
  <si>
    <t>Штрафы, санкции, возмещение ущерба</t>
  </si>
  <si>
    <t>000 1 16 00000 00 0000 000</t>
  </si>
  <si>
    <t>Прочие неналоговые доходы</t>
  </si>
  <si>
    <t>000 1 17 00 000 00 0000 000</t>
  </si>
  <si>
    <t>Невыясненные поступления</t>
  </si>
  <si>
    <t>000 1 17 01 000 00 0000 180</t>
  </si>
  <si>
    <t>Инициативные платежи</t>
  </si>
  <si>
    <t>000 1 17 15 000 00 0000 150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</si>
  <si>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</si>
  <si>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</si>
  <si>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</si>
  <si>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</si>
  <si>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</si>
  <si>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</si>
  <si>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</si>
  <si>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</si>
  <si>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</si>
  <si>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</si>
  <si>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Иные межбюджетные трансферты</t>
  </si>
  <si>
    <t>000 2 02 40000 00 0000 150</t>
  </si>
  <si>
    <t>БЕЗВОЗМЕЗДНЫЕ ПОСТУПЛЕНИЯ ОТ ГОСУДАРСТВЕННЫХ (МУНИЦИПАЛЬНЫХ) ОРГАНИЗАЦИЙ</t>
  </si>
  <si>
    <t>000 2 03 00 000 00 0000 000</t>
  </si>
  <si>
    <t>Безвозмездные поступления от государственных (муниципальных) организаций в бюджеты муниципальных районов</t>
  </si>
  <si>
    <t>000 2 03 05000 05 0000 150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</si>
  <si>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</si>
  <si>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</si>
  <si>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</si>
  <si>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</si>
  <si>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</si>
  <si>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000 2 08 00 000 00 0000 000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</si>
  <si>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</si>
  <si>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000 2 08 05 000 05 0000 150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</si>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</sst>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&quot;&quot;###\ ##0.00"/>
    <numFmt numFmtId="182" formatCode="#\ ###.00"/>
  </numFmts>
  <fonts count="39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b/>
      <i/>
      <sz val="9"/>
      <name val="Arial"/>
      <charset val="204"/>
    </font>
    <font>
      <i/>
      <sz val="11"/>
      <color rgb="FF000000"/>
      <name val="Calibri"/>
      <charset val="204"/>
    </font>
    <font>
      <b/>
      <sz val="11"/>
      <color rgb="FF000000"/>
      <name val="Calibri"/>
      <charset val="204"/>
    </font>
    <font>
      <sz val="11"/>
      <color rgb="FF000000"/>
      <name val="Calibri"/>
      <charset val="204"/>
    </font>
    <font>
      <sz val="9"/>
      <name val="Arial"/>
      <charset val="204"/>
    </font>
    <font>
      <b/>
      <sz val="12"/>
      <color rgb="FF000000"/>
      <name val="Times New Roman"/>
      <charset val="204"/>
    </font>
    <font>
      <b/>
      <i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indexed="8"/>
      <name val="Times New Roman"/>
      <charset val="204"/>
    </font>
    <font>
      <i/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rgb="FF000000"/>
      <name val="Times New Roman"/>
      <charset val="204"/>
    </font>
    <font>
      <b/>
      <sz val="12"/>
      <color indexed="8"/>
      <name val="Times New Roman"/>
      <charset val="204"/>
    </font>
    <font>
      <sz val="11"/>
      <name val="Times New Roman"/>
      <charset val="204"/>
    </font>
    <font>
      <i/>
      <sz val="9"/>
      <name val="Arial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rgb="FFFFFF00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0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7" borderId="9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2" applyNumberFormat="0" applyAlignment="0" applyProtection="0">
      <alignment vertical="center"/>
    </xf>
    <xf numFmtId="0" fontId="29" fillId="9" borderId="13" applyNumberFormat="0" applyAlignment="0" applyProtection="0">
      <alignment vertical="center"/>
    </xf>
    <xf numFmtId="0" fontId="30" fillId="9" borderId="12" applyNumberFormat="0" applyAlignment="0" applyProtection="0">
      <alignment vertical="center"/>
    </xf>
    <xf numFmtId="0" fontId="31" fillId="10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6" fillId="0" borderId="0"/>
  </cellStyleXfs>
  <cellXfs count="81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5" fillId="2" borderId="0" xfId="0" applyFont="1" applyFill="1"/>
    <xf numFmtId="0" fontId="6" fillId="0" borderId="0" xfId="0" applyFont="1"/>
    <xf numFmtId="0" fontId="6" fillId="0" borderId="0" xfId="0" applyFont="1" applyFill="1"/>
    <xf numFmtId="0" fontId="7" fillId="0" borderId="0" xfId="0" applyFont="1" applyBorder="1"/>
    <xf numFmtId="0" fontId="8" fillId="0" borderId="0" xfId="49" applyFont="1" applyAlignment="1">
      <alignment horizontal="center" vertical="center" wrapText="1" shrinkToFit="1" readingOrder="1"/>
    </xf>
    <xf numFmtId="0" fontId="8" fillId="0" borderId="0" xfId="49" applyFont="1" applyAlignment="1">
      <alignment horizontal="center" vertical="center" wrapText="1" readingOrder="1"/>
    </xf>
    <xf numFmtId="0" fontId="8" fillId="0" borderId="1" xfId="49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/>
    <xf numFmtId="0" fontId="8" fillId="0" borderId="3" xfId="49" applyFont="1" applyBorder="1" applyAlignment="1">
      <alignment horizontal="center" vertical="center" wrapText="1" readingOrder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2" xfId="49" applyFont="1" applyFill="1" applyBorder="1" applyAlignment="1">
      <alignment horizontal="left" vertical="top" wrapText="1" readingOrder="1"/>
    </xf>
    <xf numFmtId="0" fontId="8" fillId="3" borderId="2" xfId="49" applyFont="1" applyFill="1" applyBorder="1" applyAlignment="1">
      <alignment horizontal="center" vertical="center" wrapText="1" readingOrder="1"/>
    </xf>
    <xf numFmtId="180" fontId="8" fillId="3" borderId="2" xfId="49" applyNumberFormat="1" applyFont="1" applyFill="1" applyBorder="1" applyAlignment="1">
      <alignment horizontal="center" vertical="center" wrapText="1" readingOrder="1"/>
    </xf>
    <xf numFmtId="0" fontId="9" fillId="3" borderId="2" xfId="49" applyFont="1" applyFill="1" applyBorder="1" applyAlignment="1">
      <alignment horizontal="left" vertical="top" wrapText="1" readingOrder="1"/>
    </xf>
    <xf numFmtId="0" fontId="9" fillId="3" borderId="2" xfId="49" applyFont="1" applyFill="1" applyBorder="1" applyAlignment="1">
      <alignment horizontal="center" vertical="center" wrapText="1" readingOrder="1"/>
    </xf>
    <xf numFmtId="180" fontId="9" fillId="3" borderId="2" xfId="49" applyNumberFormat="1" applyFont="1" applyFill="1" applyBorder="1" applyAlignment="1">
      <alignment horizontal="center" vertical="center" wrapText="1" readingOrder="1"/>
    </xf>
    <xf numFmtId="0" fontId="8" fillId="0" borderId="2" xfId="49" applyFont="1" applyBorder="1" applyAlignment="1">
      <alignment horizontal="left" vertical="top" wrapText="1" readingOrder="1"/>
    </xf>
    <xf numFmtId="0" fontId="8" fillId="0" borderId="2" xfId="49" applyFont="1" applyBorder="1" applyAlignment="1">
      <alignment horizontal="center" vertical="center" wrapText="1" readingOrder="1"/>
    </xf>
    <xf numFmtId="180" fontId="8" fillId="0" borderId="2" xfId="49" applyNumberFormat="1" applyFont="1" applyBorder="1" applyAlignment="1">
      <alignment horizontal="center" vertical="center" wrapText="1" readingOrder="1"/>
    </xf>
    <xf numFmtId="0" fontId="10" fillId="0" borderId="2" xfId="49" applyFont="1" applyBorder="1" applyAlignment="1">
      <alignment horizontal="left" vertical="top" wrapText="1" readingOrder="1"/>
    </xf>
    <xf numFmtId="0" fontId="10" fillId="0" borderId="2" xfId="49" applyFont="1" applyBorder="1" applyAlignment="1">
      <alignment horizontal="center" vertical="center" wrapText="1" readingOrder="1"/>
    </xf>
    <xf numFmtId="181" fontId="11" fillId="0" borderId="2" xfId="0" applyNumberFormat="1" applyFont="1" applyFill="1" applyBorder="1" applyAlignment="1">
      <alignment horizontal="center" vertical="center" wrapText="1"/>
    </xf>
    <xf numFmtId="180" fontId="10" fillId="0" borderId="2" xfId="49" applyNumberFormat="1" applyFont="1" applyBorder="1" applyAlignment="1">
      <alignment horizontal="center" vertical="center" wrapText="1" readingOrder="1"/>
    </xf>
    <xf numFmtId="0" fontId="9" fillId="4" borderId="2" xfId="49" applyFont="1" applyFill="1" applyBorder="1" applyAlignment="1">
      <alignment horizontal="left" vertical="top" wrapText="1" readingOrder="1"/>
    </xf>
    <xf numFmtId="0" fontId="9" fillId="4" borderId="2" xfId="49" applyFont="1" applyFill="1" applyBorder="1" applyAlignment="1">
      <alignment horizontal="center" vertical="center" wrapText="1" readingOrder="1"/>
    </xf>
    <xf numFmtId="180" fontId="9" fillId="4" borderId="2" xfId="49" applyNumberFormat="1" applyFont="1" applyFill="1" applyBorder="1" applyAlignment="1">
      <alignment horizontal="center" vertical="center" wrapText="1" readingOrder="1"/>
    </xf>
    <xf numFmtId="0" fontId="8" fillId="2" borderId="2" xfId="49" applyFont="1" applyFill="1" applyBorder="1" applyAlignment="1">
      <alignment horizontal="left" vertical="top" wrapText="1" readingOrder="1"/>
    </xf>
    <xf numFmtId="182" fontId="8" fillId="0" borderId="2" xfId="49" applyNumberFormat="1" applyFont="1" applyBorder="1" applyAlignment="1">
      <alignment horizontal="center" vertical="center" wrapText="1" readingOrder="1"/>
    </xf>
    <xf numFmtId="0" fontId="12" fillId="5" borderId="2" xfId="0" applyFont="1" applyFill="1" applyBorder="1" applyAlignment="1" applyProtection="1">
      <alignment horizontal="left" vertical="top" wrapText="1"/>
      <protection locked="0"/>
    </xf>
    <xf numFmtId="49" fontId="12" fillId="5" borderId="2" xfId="0" applyNumberFormat="1" applyFont="1" applyFill="1" applyBorder="1" applyAlignment="1">
      <alignment horizontal="center" vertical="center"/>
    </xf>
    <xf numFmtId="180" fontId="12" fillId="5" borderId="2" xfId="0" applyNumberFormat="1" applyFont="1" applyFill="1" applyBorder="1" applyAlignment="1">
      <alignment horizontal="center" vertical="center"/>
    </xf>
    <xf numFmtId="180" fontId="10" fillId="2" borderId="2" xfId="49" applyNumberFormat="1" applyFont="1" applyFill="1" applyBorder="1" applyAlignment="1">
      <alignment horizontal="center" vertical="center" wrapText="1" readingOrder="1"/>
    </xf>
    <xf numFmtId="0" fontId="12" fillId="0" borderId="2" xfId="0" applyFont="1" applyBorder="1" applyAlignment="1" applyProtection="1">
      <alignment horizontal="left" vertical="top" wrapText="1"/>
      <protection locked="0"/>
    </xf>
    <xf numFmtId="49" fontId="12" fillId="0" borderId="2" xfId="0" applyNumberFormat="1" applyFont="1" applyBorder="1" applyAlignment="1">
      <alignment horizontal="center" vertical="center"/>
    </xf>
    <xf numFmtId="180" fontId="12" fillId="0" borderId="2" xfId="0" applyNumberFormat="1" applyFont="1" applyBorder="1" applyAlignment="1">
      <alignment horizontal="center" vertical="center"/>
    </xf>
    <xf numFmtId="0" fontId="8" fillId="2" borderId="2" xfId="49" applyFont="1" applyFill="1" applyBorder="1" applyAlignment="1">
      <alignment horizontal="center" vertical="center" wrapText="1" readingOrder="1"/>
    </xf>
    <xf numFmtId="180" fontId="8" fillId="2" borderId="2" xfId="49" applyNumberFormat="1" applyFont="1" applyFill="1" applyBorder="1" applyAlignment="1">
      <alignment horizontal="center" vertical="center" wrapText="1" readingOrder="1"/>
    </xf>
    <xf numFmtId="0" fontId="13" fillId="5" borderId="2" xfId="0" applyFont="1" applyFill="1" applyBorder="1" applyAlignment="1" applyProtection="1">
      <alignment horizontal="left" vertical="top" wrapText="1"/>
      <protection locked="0"/>
    </xf>
    <xf numFmtId="49" fontId="13" fillId="5" borderId="2" xfId="0" applyNumberFormat="1" applyFont="1" applyFill="1" applyBorder="1" applyAlignment="1">
      <alignment horizontal="center" vertical="center"/>
    </xf>
    <xf numFmtId="0" fontId="14" fillId="5" borderId="2" xfId="0" applyFont="1" applyFill="1" applyBorder="1" applyAlignment="1" applyProtection="1">
      <alignment horizontal="left" vertical="top" wrapText="1"/>
      <protection locked="0"/>
    </xf>
    <xf numFmtId="49" fontId="14" fillId="5" borderId="2" xfId="0" applyNumberFormat="1" applyFont="1" applyFill="1" applyBorder="1" applyAlignment="1">
      <alignment horizontal="center" vertical="center"/>
    </xf>
    <xf numFmtId="180" fontId="15" fillId="2" borderId="2" xfId="49" applyNumberFormat="1" applyFont="1" applyFill="1" applyBorder="1" applyAlignment="1">
      <alignment horizontal="center" vertical="center" wrapText="1" readingOrder="1"/>
    </xf>
    <xf numFmtId="0" fontId="14" fillId="0" borderId="2" xfId="0" applyFont="1" applyFill="1" applyBorder="1" applyAlignment="1" applyProtection="1">
      <alignment horizontal="left" vertical="top" wrapText="1"/>
      <protection locked="0"/>
    </xf>
    <xf numFmtId="49" fontId="14" fillId="0" borderId="2" xfId="0" applyNumberFormat="1" applyFont="1" applyFill="1" applyBorder="1" applyAlignment="1">
      <alignment horizontal="center" vertical="center"/>
    </xf>
    <xf numFmtId="180" fontId="15" fillId="0" borderId="2" xfId="49" applyNumberFormat="1" applyFont="1" applyFill="1" applyBorder="1" applyAlignment="1">
      <alignment horizontal="center" vertical="center" wrapText="1" readingOrder="1"/>
    </xf>
    <xf numFmtId="0" fontId="15" fillId="0" borderId="2" xfId="49" applyFont="1" applyBorder="1" applyAlignment="1">
      <alignment horizontal="left" vertical="top" wrapText="1" readingOrder="1"/>
    </xf>
    <xf numFmtId="0" fontId="15" fillId="0" borderId="2" xfId="49" applyFont="1" applyBorder="1" applyAlignment="1">
      <alignment horizontal="center" vertical="center" wrapText="1" readingOrder="1"/>
    </xf>
    <xf numFmtId="180" fontId="15" fillId="0" borderId="2" xfId="49" applyNumberFormat="1" applyFont="1" applyBorder="1" applyAlignment="1">
      <alignment horizontal="center" vertical="center" wrapText="1" readingOrder="1"/>
    </xf>
    <xf numFmtId="0" fontId="13" fillId="4" borderId="2" xfId="0" applyFont="1" applyFill="1" applyBorder="1" applyAlignment="1" applyProtection="1">
      <alignment horizontal="left" vertical="top" wrapText="1"/>
      <protection locked="0"/>
    </xf>
    <xf numFmtId="49" fontId="13" fillId="4" borderId="2" xfId="0" applyNumberFormat="1" applyFont="1" applyFill="1" applyBorder="1" applyAlignment="1">
      <alignment horizontal="center" vertical="center"/>
    </xf>
    <xf numFmtId="180" fontId="13" fillId="4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180" fontId="14" fillId="0" borderId="2" xfId="0" applyNumberFormat="1" applyFont="1" applyBorder="1" applyAlignment="1">
      <alignment horizontal="center" vertical="center"/>
    </xf>
    <xf numFmtId="181" fontId="16" fillId="4" borderId="4" xfId="0" applyNumberFormat="1" applyFont="1" applyFill="1" applyBorder="1" applyAlignment="1">
      <alignment horizontal="left" wrapText="1"/>
    </xf>
    <xf numFmtId="180" fontId="8" fillId="4" borderId="2" xfId="49" applyNumberFormat="1" applyFont="1" applyFill="1" applyBorder="1" applyAlignment="1">
      <alignment horizontal="center" vertical="center" wrapText="1" readingOrder="1"/>
    </xf>
    <xf numFmtId="181" fontId="11" fillId="0" borderId="4" xfId="0" applyNumberFormat="1" applyFont="1" applyBorder="1" applyAlignment="1">
      <alignment horizontal="left" wrapText="1"/>
    </xf>
    <xf numFmtId="180" fontId="7" fillId="0" borderId="0" xfId="0" applyNumberFormat="1" applyFont="1" applyBorder="1"/>
    <xf numFmtId="0" fontId="17" fillId="0" borderId="0" xfId="0" applyFont="1" applyBorder="1" applyAlignment="1">
      <alignment horizontal="right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80" fontId="13" fillId="3" borderId="2" xfId="0" applyNumberFormat="1" applyFont="1" applyFill="1" applyBorder="1" applyAlignment="1">
      <alignment horizontal="center" vertical="center" readingOrder="1"/>
    </xf>
    <xf numFmtId="180" fontId="8" fillId="6" borderId="2" xfId="49" applyNumberFormat="1" applyFont="1" applyFill="1" applyBorder="1" applyAlignment="1">
      <alignment horizontal="center" vertical="center" wrapText="1" readingOrder="1"/>
    </xf>
    <xf numFmtId="180" fontId="13" fillId="6" borderId="2" xfId="0" applyNumberFormat="1" applyFont="1" applyFill="1" applyBorder="1" applyAlignment="1">
      <alignment horizontal="center" vertical="center" readingOrder="1"/>
    </xf>
    <xf numFmtId="180" fontId="15" fillId="6" borderId="2" xfId="49" applyNumberFormat="1" applyFont="1" applyFill="1" applyBorder="1" applyAlignment="1">
      <alignment horizontal="center" vertical="center" wrapText="1" readingOrder="1"/>
    </xf>
    <xf numFmtId="180" fontId="14" fillId="6" borderId="2" xfId="0" applyNumberFormat="1" applyFont="1" applyFill="1" applyBorder="1" applyAlignment="1">
      <alignment horizontal="center" vertical="center" readingOrder="1"/>
    </xf>
    <xf numFmtId="180" fontId="14" fillId="3" borderId="2" xfId="0" applyNumberFormat="1" applyFont="1" applyFill="1" applyBorder="1" applyAlignment="1">
      <alignment horizontal="center" vertical="center" readingOrder="1"/>
    </xf>
    <xf numFmtId="180" fontId="15" fillId="3" borderId="2" xfId="49" applyNumberFormat="1" applyFont="1" applyFill="1" applyBorder="1" applyAlignment="1">
      <alignment horizontal="center" vertical="center" wrapText="1" readingOrder="1"/>
    </xf>
    <xf numFmtId="0" fontId="18" fillId="0" borderId="0" xfId="0" applyFont="1" applyBorder="1"/>
    <xf numFmtId="0" fontId="2" fillId="2" borderId="0" xfId="0" applyFont="1" applyFill="1" applyBorder="1"/>
    <xf numFmtId="0" fontId="7" fillId="0" borderId="0" xfId="0" applyFont="1" applyFill="1" applyBorder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L67"/>
  <sheetViews>
    <sheetView showGridLines="0" tabSelected="1" view="pageBreakPreview" zoomScale="90" zoomScaleNormal="77" workbookViewId="0">
      <selection activeCell="AD6" sqref="AD6"/>
    </sheetView>
  </sheetViews>
  <sheetFormatPr defaultColWidth="9.14285714285714" defaultRowHeight="15"/>
  <cols>
    <col min="1" max="1" width="38" style="10" customWidth="1"/>
    <col min="2" max="2" width="29.2857142857143" style="10" customWidth="1"/>
    <col min="3" max="3" width="20.2857142857143" style="10" customWidth="1"/>
    <col min="4" max="4" width="17.7142857142857" style="10" customWidth="1"/>
    <col min="5" max="5" width="14.4285714285714" style="10" hidden="1" customWidth="1"/>
    <col min="6" max="6" width="14.5714285714286" style="10" hidden="1" customWidth="1"/>
    <col min="7" max="7" width="15" style="10" hidden="1" customWidth="1"/>
    <col min="8" max="8" width="16.7142857142857" style="10" hidden="1" customWidth="1"/>
    <col min="9" max="9" width="4" style="10" hidden="1" customWidth="1"/>
    <col min="10" max="10" width="18.4285714285714" style="10" hidden="1" customWidth="1"/>
    <col min="11" max="11" width="16.5714285714286" style="10" hidden="1" customWidth="1"/>
    <col min="12" max="12" width="14.4285714285714" style="10" hidden="1" customWidth="1"/>
    <col min="13" max="13" width="14.1428571428571" style="10" hidden="1" customWidth="1"/>
    <col min="14" max="14" width="13.5714285714286" style="10" hidden="1" customWidth="1"/>
    <col min="15" max="15" width="16" style="10" hidden="1" customWidth="1"/>
    <col min="16" max="16" width="15.8571428571429" style="10" hidden="1" customWidth="1"/>
    <col min="17" max="17" width="12.7142857142857" style="10" hidden="1" customWidth="1"/>
    <col min="18" max="18" width="12.4285714285714" style="10" hidden="1" customWidth="1"/>
    <col min="19" max="20" width="18.1428571428571" style="10" customWidth="1"/>
    <col min="21" max="21" width="20" style="10" customWidth="1"/>
    <col min="22" max="22" width="10.2857142857143" style="10" customWidth="1"/>
    <col min="23" max="23" width="14.4285714285714" style="10" customWidth="1"/>
    <col min="24" max="24" width="19.1428571428571" style="10" customWidth="1"/>
    <col min="25" max="25" width="14.5714285714286" style="10" customWidth="1"/>
    <col min="26" max="64" width="9.14285714285714" style="10" customWidth="1"/>
  </cols>
  <sheetData>
    <row r="1" ht="17.45" customHeight="1" spans="1: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ht="14.1" customHeight="1" spans="1: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ht="18" customHeight="1" spans="1:25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ht="15.75" customHeight="1" spans="21:22">
      <c r="U4" s="66"/>
      <c r="V4" s="66"/>
    </row>
    <row r="5" ht="69" customHeight="1" spans="1:25">
      <c r="A5" s="13" t="s">
        <v>3</v>
      </c>
      <c r="B5" s="13" t="s">
        <v>4</v>
      </c>
      <c r="C5" s="13" t="s">
        <v>5</v>
      </c>
      <c r="D5" s="14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4" t="s">
        <v>7</v>
      </c>
      <c r="T5" s="13" t="s">
        <v>8</v>
      </c>
      <c r="U5" s="67" t="s">
        <v>9</v>
      </c>
      <c r="V5" s="68"/>
      <c r="W5" s="69" t="s">
        <v>10</v>
      </c>
      <c r="X5" s="67" t="s">
        <v>11</v>
      </c>
      <c r="Y5" s="68"/>
    </row>
    <row r="6" ht="59.1" customHeight="1" spans="1:25">
      <c r="A6" s="16"/>
      <c r="B6" s="16"/>
      <c r="C6" s="16"/>
      <c r="D6" s="17"/>
      <c r="E6" s="18" t="s">
        <v>12</v>
      </c>
      <c r="F6" s="18" t="s">
        <v>13</v>
      </c>
      <c r="G6" s="18" t="s">
        <v>14</v>
      </c>
      <c r="H6" s="18" t="s">
        <v>15</v>
      </c>
      <c r="I6" s="26" t="s">
        <v>16</v>
      </c>
      <c r="J6" s="26" t="s">
        <v>4</v>
      </c>
      <c r="K6" s="26" t="s">
        <v>17</v>
      </c>
      <c r="L6" s="26" t="s">
        <v>18</v>
      </c>
      <c r="M6" s="26" t="s">
        <v>19</v>
      </c>
      <c r="N6" s="26" t="s">
        <v>20</v>
      </c>
      <c r="O6" s="26" t="s">
        <v>21</v>
      </c>
      <c r="P6" s="26" t="s">
        <v>22</v>
      </c>
      <c r="Q6" s="26" t="s">
        <v>23</v>
      </c>
      <c r="R6" s="26" t="s">
        <v>24</v>
      </c>
      <c r="S6" s="17"/>
      <c r="T6" s="16"/>
      <c r="U6" s="26" t="s">
        <v>25</v>
      </c>
      <c r="V6" s="18" t="s">
        <v>26</v>
      </c>
      <c r="W6" s="70"/>
      <c r="X6" s="26" t="s">
        <v>25</v>
      </c>
      <c r="Y6" s="18" t="s">
        <v>26</v>
      </c>
    </row>
    <row r="7" customHeight="1" spans="1:64">
      <c r="A7" s="16">
        <v>1</v>
      </c>
      <c r="B7" s="16">
        <v>2</v>
      </c>
      <c r="C7" s="16">
        <v>3</v>
      </c>
      <c r="D7" s="17">
        <v>4</v>
      </c>
      <c r="E7" s="18"/>
      <c r="F7" s="18"/>
      <c r="G7" s="18"/>
      <c r="H7" s="18"/>
      <c r="I7" s="26"/>
      <c r="J7" s="26"/>
      <c r="K7" s="26"/>
      <c r="L7" s="26"/>
      <c r="M7" s="26"/>
      <c r="N7" s="26"/>
      <c r="O7" s="26"/>
      <c r="P7" s="26"/>
      <c r="Q7" s="26"/>
      <c r="R7" s="26"/>
      <c r="S7" s="17">
        <v>5</v>
      </c>
      <c r="T7" s="16">
        <v>6</v>
      </c>
      <c r="U7" s="26">
        <v>7</v>
      </c>
      <c r="V7" s="18">
        <v>8</v>
      </c>
      <c r="W7" s="18">
        <v>9</v>
      </c>
      <c r="X7" s="26">
        <v>10</v>
      </c>
      <c r="Y7" s="18">
        <v>11</v>
      </c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="1" customFormat="1" ht="20.25" customHeight="1" spans="1:25">
      <c r="A8" s="19" t="s">
        <v>27</v>
      </c>
      <c r="B8" s="20" t="s">
        <v>28</v>
      </c>
      <c r="C8" s="21">
        <f>C9+C49</f>
        <v>2071750435.97</v>
      </c>
      <c r="D8" s="21">
        <f t="shared" ref="D8:T8" si="0">D9+D49</f>
        <v>4906250037.71</v>
      </c>
      <c r="E8" s="21" t="e">
        <f t="shared" si="0"/>
        <v>#REF!</v>
      </c>
      <c r="F8" s="21" t="e">
        <f t="shared" si="0"/>
        <v>#REF!</v>
      </c>
      <c r="G8" s="21" t="e">
        <f t="shared" si="0"/>
        <v>#REF!</v>
      </c>
      <c r="H8" s="21" t="e">
        <f t="shared" si="0"/>
        <v>#REF!</v>
      </c>
      <c r="I8" s="21" t="e">
        <f t="shared" si="0"/>
        <v>#REF!</v>
      </c>
      <c r="J8" s="21" t="e">
        <f t="shared" si="0"/>
        <v>#REF!</v>
      </c>
      <c r="K8" s="21" t="e">
        <f t="shared" si="0"/>
        <v>#REF!</v>
      </c>
      <c r="L8" s="21" t="e">
        <f t="shared" si="0"/>
        <v>#REF!</v>
      </c>
      <c r="M8" s="21" t="e">
        <f t="shared" si="0"/>
        <v>#REF!</v>
      </c>
      <c r="N8" s="21" t="e">
        <f t="shared" si="0"/>
        <v>#REF!</v>
      </c>
      <c r="O8" s="21" t="e">
        <f t="shared" si="0"/>
        <v>#REF!</v>
      </c>
      <c r="P8" s="21" t="e">
        <f t="shared" si="0"/>
        <v>#REF!</v>
      </c>
      <c r="Q8" s="21" t="e">
        <f t="shared" si="0"/>
        <v>#REF!</v>
      </c>
      <c r="R8" s="21" t="e">
        <f t="shared" si="0"/>
        <v>#REF!</v>
      </c>
      <c r="S8" s="21">
        <f t="shared" si="0"/>
        <v>2560195040.71</v>
      </c>
      <c r="T8" s="21">
        <f t="shared" si="0"/>
        <v>2274706631.76</v>
      </c>
      <c r="U8" s="21">
        <f>T8-S8</f>
        <v>-285488408.95</v>
      </c>
      <c r="V8" s="71">
        <f>(T8/S8)*100</f>
        <v>88.8489585984501</v>
      </c>
      <c r="W8" s="71">
        <f t="shared" ref="W8:W23" si="1">(T8/D8)*100</f>
        <v>46.3634469151866</v>
      </c>
      <c r="X8" s="21">
        <f>T8-C8</f>
        <v>202956195.79</v>
      </c>
      <c r="Y8" s="71">
        <f>(T8/C8)*100</f>
        <v>109.796363126864</v>
      </c>
    </row>
    <row r="9" s="2" customFormat="1" ht="36" customHeight="1" spans="1:25">
      <c r="A9" s="19" t="s">
        <v>29</v>
      </c>
      <c r="B9" s="20" t="s">
        <v>30</v>
      </c>
      <c r="C9" s="21">
        <f>C10+C27</f>
        <v>497955473.97</v>
      </c>
      <c r="D9" s="21">
        <f>D10+D27</f>
        <v>990532345.43</v>
      </c>
      <c r="E9" s="21" t="e">
        <f t="shared" ref="E9:T9" si="2">E10+E27</f>
        <v>#REF!</v>
      </c>
      <c r="F9" s="21" t="e">
        <f t="shared" si="2"/>
        <v>#REF!</v>
      </c>
      <c r="G9" s="21" t="e">
        <f t="shared" si="2"/>
        <v>#REF!</v>
      </c>
      <c r="H9" s="21" t="e">
        <f t="shared" si="2"/>
        <v>#REF!</v>
      </c>
      <c r="I9" s="21" t="e">
        <f t="shared" si="2"/>
        <v>#REF!</v>
      </c>
      <c r="J9" s="21" t="e">
        <f t="shared" si="2"/>
        <v>#REF!</v>
      </c>
      <c r="K9" s="21" t="e">
        <f t="shared" si="2"/>
        <v>#REF!</v>
      </c>
      <c r="L9" s="21" t="e">
        <f t="shared" si="2"/>
        <v>#REF!</v>
      </c>
      <c r="M9" s="21" t="e">
        <f t="shared" si="2"/>
        <v>#REF!</v>
      </c>
      <c r="N9" s="21" t="e">
        <f t="shared" si="2"/>
        <v>#REF!</v>
      </c>
      <c r="O9" s="21" t="e">
        <f t="shared" si="2"/>
        <v>#REF!</v>
      </c>
      <c r="P9" s="21" t="e">
        <f t="shared" si="2"/>
        <v>#REF!</v>
      </c>
      <c r="Q9" s="21" t="e">
        <f t="shared" si="2"/>
        <v>#REF!</v>
      </c>
      <c r="R9" s="21" t="e">
        <f t="shared" si="2"/>
        <v>#REF!</v>
      </c>
      <c r="S9" s="21">
        <f t="shared" si="2"/>
        <v>501962756.43</v>
      </c>
      <c r="T9" s="21">
        <f t="shared" si="2"/>
        <v>501050186.04</v>
      </c>
      <c r="U9" s="21">
        <f t="shared" ref="U9:U31" si="3">T9-S9</f>
        <v>-912570.390000045</v>
      </c>
      <c r="V9" s="71">
        <f t="shared" ref="V9:V20" si="4">(T9/S9)*100</f>
        <v>99.8181995818793</v>
      </c>
      <c r="W9" s="71">
        <f t="shared" si="1"/>
        <v>50.5839297779306</v>
      </c>
      <c r="X9" s="21">
        <f>T9-C9</f>
        <v>3094712.06999987</v>
      </c>
      <c r="Y9" s="71">
        <f t="shared" ref="Y9:Y23" si="5">(T9/C9)*100</f>
        <v>100.621483693176</v>
      </c>
    </row>
    <row r="10" s="3" customFormat="1" customHeight="1" spans="1:64">
      <c r="A10" s="22" t="s">
        <v>31</v>
      </c>
      <c r="B10" s="23"/>
      <c r="C10" s="24">
        <f>C11+C13+C15+C20+C24</f>
        <v>409292096.75</v>
      </c>
      <c r="D10" s="24">
        <f t="shared" ref="D10:T10" si="6">D11+D13+D15+D20+D24</f>
        <v>877678100</v>
      </c>
      <c r="E10" s="24">
        <f t="shared" si="6"/>
        <v>0</v>
      </c>
      <c r="F10" s="24">
        <f t="shared" si="6"/>
        <v>0</v>
      </c>
      <c r="G10" s="24">
        <f t="shared" si="6"/>
        <v>0</v>
      </c>
      <c r="H10" s="24">
        <f t="shared" si="6"/>
        <v>0</v>
      </c>
      <c r="I10" s="24">
        <f t="shared" si="6"/>
        <v>0</v>
      </c>
      <c r="J10" s="24">
        <f t="shared" si="6"/>
        <v>0</v>
      </c>
      <c r="K10" s="24">
        <f t="shared" si="6"/>
        <v>0</v>
      </c>
      <c r="L10" s="24">
        <f t="shared" si="6"/>
        <v>0</v>
      </c>
      <c r="M10" s="24">
        <f t="shared" si="6"/>
        <v>0</v>
      </c>
      <c r="N10" s="24">
        <f t="shared" si="6"/>
        <v>0</v>
      </c>
      <c r="O10" s="24">
        <f t="shared" si="6"/>
        <v>0</v>
      </c>
      <c r="P10" s="24">
        <f t="shared" si="6"/>
        <v>0</v>
      </c>
      <c r="Q10" s="24">
        <f t="shared" si="6"/>
        <v>0</v>
      </c>
      <c r="R10" s="24">
        <f t="shared" si="6"/>
        <v>0</v>
      </c>
      <c r="S10" s="24">
        <f t="shared" si="6"/>
        <v>444138203</v>
      </c>
      <c r="T10" s="24">
        <f t="shared" si="6"/>
        <v>443887980.89</v>
      </c>
      <c r="U10" s="21">
        <f t="shared" si="3"/>
        <v>-250222.110000014</v>
      </c>
      <c r="V10" s="71">
        <f t="shared" si="4"/>
        <v>99.9436612053838</v>
      </c>
      <c r="W10" s="71">
        <f t="shared" si="1"/>
        <v>50.5752599831305</v>
      </c>
      <c r="X10" s="21">
        <f t="shared" ref="X10:X31" si="7">T10-C10</f>
        <v>34595884.1399999</v>
      </c>
      <c r="Y10" s="71">
        <f t="shared" si="5"/>
        <v>108.452614749884</v>
      </c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</row>
    <row r="11" ht="25.5" customHeight="1" spans="1:25">
      <c r="A11" s="25" t="s">
        <v>32</v>
      </c>
      <c r="B11" s="26" t="s">
        <v>33</v>
      </c>
      <c r="C11" s="27">
        <f>C12</f>
        <v>363263607.1</v>
      </c>
      <c r="D11" s="27">
        <f t="shared" ref="D11:T11" si="8">D12</f>
        <v>782678000</v>
      </c>
      <c r="E11" s="27">
        <f t="shared" si="8"/>
        <v>0</v>
      </c>
      <c r="F11" s="27">
        <f t="shared" si="8"/>
        <v>0</v>
      </c>
      <c r="G11" s="27">
        <f t="shared" si="8"/>
        <v>0</v>
      </c>
      <c r="H11" s="27">
        <f t="shared" si="8"/>
        <v>0</v>
      </c>
      <c r="I11" s="27">
        <f t="shared" si="8"/>
        <v>0</v>
      </c>
      <c r="J11" s="27">
        <f t="shared" si="8"/>
        <v>0</v>
      </c>
      <c r="K11" s="27">
        <f t="shared" si="8"/>
        <v>0</v>
      </c>
      <c r="L11" s="27">
        <f t="shared" si="8"/>
        <v>0</v>
      </c>
      <c r="M11" s="27">
        <f t="shared" si="8"/>
        <v>0</v>
      </c>
      <c r="N11" s="27">
        <f t="shared" si="8"/>
        <v>0</v>
      </c>
      <c r="O11" s="27">
        <f t="shared" si="8"/>
        <v>0</v>
      </c>
      <c r="P11" s="27">
        <f t="shared" si="8"/>
        <v>0</v>
      </c>
      <c r="Q11" s="27">
        <f t="shared" si="8"/>
        <v>0</v>
      </c>
      <c r="R11" s="27">
        <f t="shared" si="8"/>
        <v>0</v>
      </c>
      <c r="S11" s="27">
        <f t="shared" si="8"/>
        <v>391683667</v>
      </c>
      <c r="T11" s="27">
        <f t="shared" si="8"/>
        <v>387974708.23</v>
      </c>
      <c r="U11" s="72">
        <f t="shared" si="3"/>
        <v>-3708958.76999998</v>
      </c>
      <c r="V11" s="73">
        <f t="shared" si="4"/>
        <v>99.0530729048756</v>
      </c>
      <c r="W11" s="73">
        <f t="shared" si="1"/>
        <v>49.5701563388775</v>
      </c>
      <c r="X11" s="72">
        <f t="shared" si="7"/>
        <v>24711101.13</v>
      </c>
      <c r="Y11" s="73">
        <f t="shared" si="5"/>
        <v>106.802525947279</v>
      </c>
    </row>
    <row r="12" s="4" customFormat="1" ht="25.5" customHeight="1" spans="1:64">
      <c r="A12" s="28" t="s">
        <v>34</v>
      </c>
      <c r="B12" s="29" t="s">
        <v>35</v>
      </c>
      <c r="C12" s="30">
        <v>363263607.1</v>
      </c>
      <c r="D12" s="31">
        <v>782678000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40">
        <v>391683667</v>
      </c>
      <c r="T12" s="31">
        <v>387974708.23</v>
      </c>
      <c r="U12" s="74">
        <f t="shared" si="3"/>
        <v>-3708958.76999998</v>
      </c>
      <c r="V12" s="75">
        <f t="shared" si="4"/>
        <v>99.0530729048756</v>
      </c>
      <c r="W12" s="75">
        <f t="shared" si="1"/>
        <v>49.5701563388775</v>
      </c>
      <c r="X12" s="74">
        <f t="shared" si="7"/>
        <v>24711101.13</v>
      </c>
      <c r="Y12" s="75">
        <f t="shared" si="5"/>
        <v>106.802525947279</v>
      </c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</row>
    <row r="13" s="5" customFormat="1" ht="52.5" customHeight="1" spans="1:25">
      <c r="A13" s="25" t="s">
        <v>36</v>
      </c>
      <c r="B13" s="26" t="s">
        <v>37</v>
      </c>
      <c r="C13" s="27">
        <f>C14</f>
        <v>5643835.95</v>
      </c>
      <c r="D13" s="27">
        <f t="shared" ref="D13:T13" si="9">D14</f>
        <v>12069400</v>
      </c>
      <c r="E13" s="27">
        <f t="shared" si="9"/>
        <v>0</v>
      </c>
      <c r="F13" s="27">
        <f t="shared" si="9"/>
        <v>0</v>
      </c>
      <c r="G13" s="27">
        <f t="shared" si="9"/>
        <v>0</v>
      </c>
      <c r="H13" s="27">
        <f t="shared" si="9"/>
        <v>0</v>
      </c>
      <c r="I13" s="27">
        <f t="shared" si="9"/>
        <v>0</v>
      </c>
      <c r="J13" s="27">
        <f t="shared" si="9"/>
        <v>0</v>
      </c>
      <c r="K13" s="27">
        <f t="shared" si="9"/>
        <v>0</v>
      </c>
      <c r="L13" s="27">
        <f t="shared" si="9"/>
        <v>0</v>
      </c>
      <c r="M13" s="27">
        <f t="shared" si="9"/>
        <v>0</v>
      </c>
      <c r="N13" s="27">
        <f t="shared" si="9"/>
        <v>0</v>
      </c>
      <c r="O13" s="27">
        <f t="shared" si="9"/>
        <v>0</v>
      </c>
      <c r="P13" s="27">
        <f t="shared" si="9"/>
        <v>0</v>
      </c>
      <c r="Q13" s="27">
        <f t="shared" si="9"/>
        <v>0</v>
      </c>
      <c r="R13" s="27">
        <f t="shared" si="9"/>
        <v>0</v>
      </c>
      <c r="S13" s="27">
        <f t="shared" si="9"/>
        <v>5532834</v>
      </c>
      <c r="T13" s="27">
        <f t="shared" si="9"/>
        <v>6063575.74</v>
      </c>
      <c r="U13" s="72">
        <f t="shared" si="3"/>
        <v>530741.74</v>
      </c>
      <c r="V13" s="73">
        <f t="shared" si="4"/>
        <v>109.592583836782</v>
      </c>
      <c r="W13" s="73">
        <f t="shared" si="1"/>
        <v>50.2392475185179</v>
      </c>
      <c r="X13" s="72">
        <f t="shared" si="7"/>
        <v>419739.79</v>
      </c>
      <c r="Y13" s="73">
        <f t="shared" si="5"/>
        <v>107.437136616276</v>
      </c>
    </row>
    <row r="14" ht="49.5" customHeight="1" spans="1:27">
      <c r="A14" s="28" t="s">
        <v>38</v>
      </c>
      <c r="B14" s="29" t="s">
        <v>39</v>
      </c>
      <c r="C14" s="31">
        <v>5643835.95</v>
      </c>
      <c r="D14" s="31">
        <v>12069400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40">
        <v>5532834</v>
      </c>
      <c r="T14" s="31">
        <v>6063575.74</v>
      </c>
      <c r="U14" s="74">
        <f t="shared" si="3"/>
        <v>530741.74</v>
      </c>
      <c r="V14" s="75">
        <f t="shared" si="4"/>
        <v>109.592583836782</v>
      </c>
      <c r="W14" s="75">
        <f t="shared" si="1"/>
        <v>50.2392475185179</v>
      </c>
      <c r="X14" s="74">
        <f t="shared" si="7"/>
        <v>419739.79</v>
      </c>
      <c r="Y14" s="75">
        <f t="shared" si="5"/>
        <v>107.437136616276</v>
      </c>
      <c r="Z14" s="78"/>
      <c r="AA14" s="78"/>
    </row>
    <row r="15" ht="20.25" customHeight="1" spans="1:25">
      <c r="A15" s="25" t="s">
        <v>40</v>
      </c>
      <c r="B15" s="26" t="s">
        <v>41</v>
      </c>
      <c r="C15" s="27">
        <f>C16+C17+C19+C18</f>
        <v>36723025.6</v>
      </c>
      <c r="D15" s="27">
        <f t="shared" ref="D15:T15" si="10">D16+D17+D19+D18</f>
        <v>71800000</v>
      </c>
      <c r="E15" s="27">
        <f t="shared" si="10"/>
        <v>0</v>
      </c>
      <c r="F15" s="27">
        <f t="shared" si="10"/>
        <v>0</v>
      </c>
      <c r="G15" s="27">
        <f t="shared" si="10"/>
        <v>0</v>
      </c>
      <c r="H15" s="27">
        <f t="shared" si="10"/>
        <v>0</v>
      </c>
      <c r="I15" s="27">
        <f t="shared" si="10"/>
        <v>0</v>
      </c>
      <c r="J15" s="27">
        <f t="shared" si="10"/>
        <v>0</v>
      </c>
      <c r="K15" s="27">
        <f t="shared" si="10"/>
        <v>0</v>
      </c>
      <c r="L15" s="27">
        <f t="shared" si="10"/>
        <v>0</v>
      </c>
      <c r="M15" s="27">
        <f t="shared" si="10"/>
        <v>0</v>
      </c>
      <c r="N15" s="27">
        <f t="shared" si="10"/>
        <v>0</v>
      </c>
      <c r="O15" s="27">
        <f t="shared" si="10"/>
        <v>0</v>
      </c>
      <c r="P15" s="27">
        <f t="shared" si="10"/>
        <v>0</v>
      </c>
      <c r="Q15" s="27">
        <f t="shared" si="10"/>
        <v>0</v>
      </c>
      <c r="R15" s="27">
        <f t="shared" si="10"/>
        <v>0</v>
      </c>
      <c r="S15" s="27">
        <f t="shared" si="10"/>
        <v>43615123</v>
      </c>
      <c r="T15" s="27">
        <f t="shared" si="10"/>
        <v>45575264.9</v>
      </c>
      <c r="U15" s="72">
        <f t="shared" si="3"/>
        <v>1960141.9</v>
      </c>
      <c r="V15" s="73">
        <f t="shared" si="4"/>
        <v>104.49417946156</v>
      </c>
      <c r="W15" s="73">
        <f t="shared" si="1"/>
        <v>63.4752993036212</v>
      </c>
      <c r="X15" s="72">
        <f t="shared" si="7"/>
        <v>8852239.3</v>
      </c>
      <c r="Y15" s="73">
        <f t="shared" si="5"/>
        <v>124.105419298567</v>
      </c>
    </row>
    <row r="16" ht="48" customHeight="1" spans="1:25">
      <c r="A16" s="28" t="s">
        <v>42</v>
      </c>
      <c r="B16" s="29" t="s">
        <v>43</v>
      </c>
      <c r="C16" s="31">
        <v>34790931.39</v>
      </c>
      <c r="D16" s="31">
        <v>67600000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40">
        <v>41312842</v>
      </c>
      <c r="T16" s="31">
        <v>41419692.73</v>
      </c>
      <c r="U16" s="74">
        <f t="shared" si="3"/>
        <v>106850.729999997</v>
      </c>
      <c r="V16" s="75">
        <f t="shared" si="4"/>
        <v>100.258638052545</v>
      </c>
      <c r="W16" s="75">
        <f t="shared" si="1"/>
        <v>61.2717348076923</v>
      </c>
      <c r="X16" s="74">
        <f t="shared" si="7"/>
        <v>6628761.34</v>
      </c>
      <c r="Y16" s="75">
        <f t="shared" si="5"/>
        <v>119.053129867933</v>
      </c>
    </row>
    <row r="17" ht="36" customHeight="1" spans="1:25">
      <c r="A17" s="28" t="s">
        <v>44</v>
      </c>
      <c r="B17" s="29" t="s">
        <v>45</v>
      </c>
      <c r="C17" s="31">
        <v>140137.01</v>
      </c>
      <c r="D17" s="31">
        <v>0</v>
      </c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40">
        <v>0</v>
      </c>
      <c r="T17" s="31">
        <v>225892.65</v>
      </c>
      <c r="U17" s="74">
        <f t="shared" si="3"/>
        <v>225892.65</v>
      </c>
      <c r="V17" s="75" t="e">
        <f t="shared" si="4"/>
        <v>#DIV/0!</v>
      </c>
      <c r="W17" s="75" t="e">
        <f t="shared" si="1"/>
        <v>#DIV/0!</v>
      </c>
      <c r="X17" s="74">
        <f t="shared" si="7"/>
        <v>85755.64</v>
      </c>
      <c r="Y17" s="75">
        <f t="shared" si="5"/>
        <v>161.194141362086</v>
      </c>
    </row>
    <row r="18" ht="20.1" customHeight="1" spans="1:25">
      <c r="A18" s="28" t="s">
        <v>46</v>
      </c>
      <c r="B18" s="29" t="s">
        <v>47</v>
      </c>
      <c r="C18" s="31">
        <v>0</v>
      </c>
      <c r="D18" s="31">
        <v>0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40">
        <v>0</v>
      </c>
      <c r="T18" s="31">
        <v>18292</v>
      </c>
      <c r="U18" s="74">
        <f t="shared" si="3"/>
        <v>18292</v>
      </c>
      <c r="V18" s="75" t="e">
        <f t="shared" si="4"/>
        <v>#DIV/0!</v>
      </c>
      <c r="W18" s="75" t="e">
        <f t="shared" si="1"/>
        <v>#DIV/0!</v>
      </c>
      <c r="X18" s="74">
        <f t="shared" si="7"/>
        <v>18292</v>
      </c>
      <c r="Y18" s="75" t="e">
        <f t="shared" si="5"/>
        <v>#DIV/0!</v>
      </c>
    </row>
    <row r="19" ht="48" customHeight="1" spans="1:25">
      <c r="A19" s="28" t="s">
        <v>48</v>
      </c>
      <c r="B19" s="29" t="s">
        <v>49</v>
      </c>
      <c r="C19" s="31">
        <v>1791957.2</v>
      </c>
      <c r="D19" s="31">
        <v>4200000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40">
        <v>2302281</v>
      </c>
      <c r="T19" s="31">
        <v>3911387.52</v>
      </c>
      <c r="U19" s="74">
        <f t="shared" si="3"/>
        <v>1609106.52</v>
      </c>
      <c r="V19" s="75">
        <f t="shared" si="4"/>
        <v>169.891838572268</v>
      </c>
      <c r="W19" s="75">
        <f t="shared" si="1"/>
        <v>93.1282742857143</v>
      </c>
      <c r="X19" s="74">
        <f t="shared" si="7"/>
        <v>2119430.32</v>
      </c>
      <c r="Y19" s="75">
        <f t="shared" si="5"/>
        <v>218.274606112244</v>
      </c>
    </row>
    <row r="20" ht="18.75" customHeight="1" spans="1:25">
      <c r="A20" s="25" t="s">
        <v>50</v>
      </c>
      <c r="B20" s="26" t="s">
        <v>51</v>
      </c>
      <c r="C20" s="27">
        <f>C21+C22+C23</f>
        <v>1216576.94</v>
      </c>
      <c r="D20" s="27">
        <f t="shared" ref="D20:T20" si="11">D21+D22+D23</f>
        <v>6550700</v>
      </c>
      <c r="E20" s="27">
        <f t="shared" si="11"/>
        <v>0</v>
      </c>
      <c r="F20" s="27">
        <f t="shared" si="11"/>
        <v>0</v>
      </c>
      <c r="G20" s="27">
        <f t="shared" si="11"/>
        <v>0</v>
      </c>
      <c r="H20" s="27">
        <f t="shared" si="11"/>
        <v>0</v>
      </c>
      <c r="I20" s="27">
        <f t="shared" si="11"/>
        <v>0</v>
      </c>
      <c r="J20" s="27">
        <f t="shared" si="11"/>
        <v>0</v>
      </c>
      <c r="K20" s="27">
        <f t="shared" si="11"/>
        <v>0</v>
      </c>
      <c r="L20" s="27">
        <f t="shared" si="11"/>
        <v>0</v>
      </c>
      <c r="M20" s="27">
        <f t="shared" si="11"/>
        <v>0</v>
      </c>
      <c r="N20" s="27">
        <f t="shared" si="11"/>
        <v>0</v>
      </c>
      <c r="O20" s="27">
        <f t="shared" si="11"/>
        <v>0</v>
      </c>
      <c r="P20" s="27">
        <f t="shared" si="11"/>
        <v>0</v>
      </c>
      <c r="Q20" s="27">
        <f t="shared" si="11"/>
        <v>0</v>
      </c>
      <c r="R20" s="27">
        <f t="shared" si="11"/>
        <v>0</v>
      </c>
      <c r="S20" s="27">
        <f t="shared" si="11"/>
        <v>1095679</v>
      </c>
      <c r="T20" s="27">
        <f t="shared" si="11"/>
        <v>1760797.27</v>
      </c>
      <c r="U20" s="72">
        <f t="shared" si="3"/>
        <v>665118.27</v>
      </c>
      <c r="V20" s="73">
        <f t="shared" si="4"/>
        <v>160.703752650183</v>
      </c>
      <c r="W20" s="73">
        <f t="shared" si="1"/>
        <v>26.8795284473415</v>
      </c>
      <c r="X20" s="72">
        <f t="shared" si="7"/>
        <v>544220.33</v>
      </c>
      <c r="Y20" s="73">
        <f t="shared" si="5"/>
        <v>144.733737103385</v>
      </c>
    </row>
    <row r="21" ht="18.75" customHeight="1" spans="1:25">
      <c r="A21" s="28" t="s">
        <v>52</v>
      </c>
      <c r="B21" s="29" t="s">
        <v>53</v>
      </c>
      <c r="C21" s="31">
        <v>-166</v>
      </c>
      <c r="D21" s="31">
        <v>0</v>
      </c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40">
        <v>0</v>
      </c>
      <c r="T21" s="31">
        <v>989.71</v>
      </c>
      <c r="U21" s="74">
        <f t="shared" si="3"/>
        <v>989.71</v>
      </c>
      <c r="V21" s="75" t="e">
        <f t="shared" ref="V21:V23" si="12">(T21/S21)*100</f>
        <v>#DIV/0!</v>
      </c>
      <c r="W21" s="75" t="e">
        <f t="shared" si="1"/>
        <v>#DIV/0!</v>
      </c>
      <c r="X21" s="74">
        <f t="shared" si="7"/>
        <v>1155.71</v>
      </c>
      <c r="Y21" s="75">
        <f t="shared" si="5"/>
        <v>-596.210843373494</v>
      </c>
    </row>
    <row r="22" ht="18.75" customHeight="1" spans="1:25">
      <c r="A22" s="28" t="s">
        <v>54</v>
      </c>
      <c r="B22" s="29" t="s">
        <v>55</v>
      </c>
      <c r="C22" s="31">
        <v>1214292.94</v>
      </c>
      <c r="D22" s="31">
        <v>6550700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40">
        <v>1095679</v>
      </c>
      <c r="T22" s="31">
        <v>1759807.56</v>
      </c>
      <c r="U22" s="74">
        <f t="shared" si="3"/>
        <v>664128.56</v>
      </c>
      <c r="V22" s="75">
        <f t="shared" si="12"/>
        <v>160.613424187194</v>
      </c>
      <c r="W22" s="75">
        <f t="shared" si="1"/>
        <v>26.8644199856504</v>
      </c>
      <c r="X22" s="74">
        <f t="shared" si="7"/>
        <v>545514.62</v>
      </c>
      <c r="Y22" s="75">
        <f t="shared" si="5"/>
        <v>144.924466084765</v>
      </c>
    </row>
    <row r="23" ht="18.75" customHeight="1" spans="1:25">
      <c r="A23" s="28" t="s">
        <v>56</v>
      </c>
      <c r="B23" s="29" t="s">
        <v>57</v>
      </c>
      <c r="C23" s="31">
        <v>2450</v>
      </c>
      <c r="D23" s="31">
        <v>0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40">
        <v>0</v>
      </c>
      <c r="T23" s="31">
        <v>0</v>
      </c>
      <c r="U23" s="74">
        <f t="shared" si="3"/>
        <v>0</v>
      </c>
      <c r="V23" s="75" t="e">
        <f t="shared" si="12"/>
        <v>#DIV/0!</v>
      </c>
      <c r="W23" s="75" t="e">
        <f t="shared" si="1"/>
        <v>#DIV/0!</v>
      </c>
      <c r="X23" s="74">
        <f t="shared" si="7"/>
        <v>-2450</v>
      </c>
      <c r="Y23" s="75">
        <f t="shared" si="5"/>
        <v>0</v>
      </c>
    </row>
    <row r="24" ht="22.5" customHeight="1" spans="1:25">
      <c r="A24" s="25" t="s">
        <v>58</v>
      </c>
      <c r="B24" s="26" t="s">
        <v>59</v>
      </c>
      <c r="C24" s="27">
        <f>C25+C26</f>
        <v>2445051.16</v>
      </c>
      <c r="D24" s="27">
        <f t="shared" ref="D24:T24" si="13">D25+D26</f>
        <v>4580000</v>
      </c>
      <c r="E24" s="27">
        <f t="shared" si="13"/>
        <v>0</v>
      </c>
      <c r="F24" s="27">
        <f t="shared" si="13"/>
        <v>0</v>
      </c>
      <c r="G24" s="27">
        <f t="shared" si="13"/>
        <v>0</v>
      </c>
      <c r="H24" s="27">
        <f t="shared" si="13"/>
        <v>0</v>
      </c>
      <c r="I24" s="27">
        <f t="shared" si="13"/>
        <v>0</v>
      </c>
      <c r="J24" s="27">
        <f t="shared" si="13"/>
        <v>0</v>
      </c>
      <c r="K24" s="27">
        <f t="shared" si="13"/>
        <v>0</v>
      </c>
      <c r="L24" s="27">
        <f t="shared" si="13"/>
        <v>0</v>
      </c>
      <c r="M24" s="27">
        <f t="shared" si="13"/>
        <v>0</v>
      </c>
      <c r="N24" s="27">
        <f t="shared" si="13"/>
        <v>0</v>
      </c>
      <c r="O24" s="27">
        <f t="shared" si="13"/>
        <v>0</v>
      </c>
      <c r="P24" s="27">
        <f t="shared" si="13"/>
        <v>0</v>
      </c>
      <c r="Q24" s="27">
        <f t="shared" si="13"/>
        <v>0</v>
      </c>
      <c r="R24" s="27">
        <f t="shared" si="13"/>
        <v>0</v>
      </c>
      <c r="S24" s="27">
        <f t="shared" si="13"/>
        <v>2210900</v>
      </c>
      <c r="T24" s="27">
        <f t="shared" si="13"/>
        <v>2513634.75</v>
      </c>
      <c r="U24" s="72">
        <f t="shared" si="3"/>
        <v>302734.75</v>
      </c>
      <c r="V24" s="73">
        <f t="shared" ref="V24:V31" si="14">(T24/S24)*100</f>
        <v>113.692828712289</v>
      </c>
      <c r="W24" s="73">
        <f t="shared" ref="W24:W31" si="15">(T24/D24)*100</f>
        <v>54.8828548034935</v>
      </c>
      <c r="X24" s="72">
        <f t="shared" si="7"/>
        <v>68583.5899999999</v>
      </c>
      <c r="Y24" s="73">
        <f t="shared" ref="Y24:Y32" si="16">(T24/C24)*100</f>
        <v>102.804996113047</v>
      </c>
    </row>
    <row r="25" ht="48" customHeight="1" spans="1:25">
      <c r="A25" s="28" t="s">
        <v>60</v>
      </c>
      <c r="B25" s="29" t="s">
        <v>61</v>
      </c>
      <c r="C25" s="31">
        <v>2445051.16</v>
      </c>
      <c r="D25" s="31">
        <v>4580000</v>
      </c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40">
        <v>2210900</v>
      </c>
      <c r="T25" s="31">
        <v>2513634.75</v>
      </c>
      <c r="U25" s="74">
        <f t="shared" si="3"/>
        <v>302734.75</v>
      </c>
      <c r="V25" s="75">
        <f t="shared" si="14"/>
        <v>113.692828712289</v>
      </c>
      <c r="W25" s="75">
        <f t="shared" si="15"/>
        <v>54.8828548034935</v>
      </c>
      <c r="X25" s="74">
        <f t="shared" si="7"/>
        <v>68583.5899999999</v>
      </c>
      <c r="Y25" s="75">
        <f t="shared" si="16"/>
        <v>102.804996113047</v>
      </c>
    </row>
    <row r="26" ht="63" customHeight="1" spans="1:25">
      <c r="A26" s="28" t="s">
        <v>62</v>
      </c>
      <c r="B26" s="29" t="s">
        <v>63</v>
      </c>
      <c r="C26" s="31">
        <v>0</v>
      </c>
      <c r="D26" s="31">
        <v>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40">
        <v>0</v>
      </c>
      <c r="T26" s="31">
        <v>0</v>
      </c>
      <c r="U26" s="74">
        <f t="shared" si="3"/>
        <v>0</v>
      </c>
      <c r="V26" s="75" t="e">
        <f t="shared" si="14"/>
        <v>#DIV/0!</v>
      </c>
      <c r="W26" s="75" t="e">
        <f t="shared" si="15"/>
        <v>#DIV/0!</v>
      </c>
      <c r="X26" s="74">
        <f t="shared" si="7"/>
        <v>0</v>
      </c>
      <c r="Y26" s="75" t="e">
        <f t="shared" si="16"/>
        <v>#DIV/0!</v>
      </c>
    </row>
    <row r="27" ht="21" customHeight="1" spans="1:25">
      <c r="A27" s="32" t="s">
        <v>64</v>
      </c>
      <c r="B27" s="33"/>
      <c r="C27" s="34">
        <f>C28+C35+C37+C40+C45+C46</f>
        <v>88663377.22</v>
      </c>
      <c r="D27" s="34">
        <f>D28+D35+D37+D40+D45+D46</f>
        <v>112854245.43</v>
      </c>
      <c r="E27" s="34" t="e">
        <f t="shared" ref="E27:R27" si="17">E28+E35+E37+E40+E45</f>
        <v>#REF!</v>
      </c>
      <c r="F27" s="34" t="e">
        <f t="shared" si="17"/>
        <v>#REF!</v>
      </c>
      <c r="G27" s="34" t="e">
        <f t="shared" si="17"/>
        <v>#REF!</v>
      </c>
      <c r="H27" s="34" t="e">
        <f t="shared" si="17"/>
        <v>#REF!</v>
      </c>
      <c r="I27" s="34" t="e">
        <f t="shared" si="17"/>
        <v>#REF!</v>
      </c>
      <c r="J27" s="34" t="e">
        <f t="shared" si="17"/>
        <v>#REF!</v>
      </c>
      <c r="K27" s="34" t="e">
        <f t="shared" si="17"/>
        <v>#REF!</v>
      </c>
      <c r="L27" s="34" t="e">
        <f t="shared" si="17"/>
        <v>#REF!</v>
      </c>
      <c r="M27" s="34" t="e">
        <f t="shared" si="17"/>
        <v>#REF!</v>
      </c>
      <c r="N27" s="34" t="e">
        <f t="shared" si="17"/>
        <v>#REF!</v>
      </c>
      <c r="O27" s="34" t="e">
        <f t="shared" si="17"/>
        <v>#REF!</v>
      </c>
      <c r="P27" s="34" t="e">
        <f t="shared" si="17"/>
        <v>#REF!</v>
      </c>
      <c r="Q27" s="34" t="e">
        <f t="shared" si="17"/>
        <v>#REF!</v>
      </c>
      <c r="R27" s="34" t="e">
        <f t="shared" si="17"/>
        <v>#REF!</v>
      </c>
      <c r="S27" s="34">
        <f>S28+S35+S37+S40+S45+S46</f>
        <v>57824553.43</v>
      </c>
      <c r="T27" s="34">
        <f>T28+T35+T37+T40+T45+T46</f>
        <v>57162205.15</v>
      </c>
      <c r="U27" s="21">
        <f t="shared" si="3"/>
        <v>-662348.280000001</v>
      </c>
      <c r="V27" s="71">
        <f t="shared" si="14"/>
        <v>98.8545553044317</v>
      </c>
      <c r="W27" s="71">
        <f t="shared" si="15"/>
        <v>50.6513555889716</v>
      </c>
      <c r="X27" s="21">
        <f t="shared" si="7"/>
        <v>-31501172.07</v>
      </c>
      <c r="Y27" s="71">
        <f t="shared" si="16"/>
        <v>64.4710442375364</v>
      </c>
    </row>
    <row r="28" ht="65.25" customHeight="1" spans="1:25">
      <c r="A28" s="35" t="s">
        <v>65</v>
      </c>
      <c r="B28" s="26" t="s">
        <v>66</v>
      </c>
      <c r="C28" s="36">
        <f>C29+C30+C31+C32+C33+C34</f>
        <v>31287391.86</v>
      </c>
      <c r="D28" s="27">
        <f>D29+D30+D32+D33+D34+D31</f>
        <v>24804968</v>
      </c>
      <c r="E28" s="27">
        <f t="shared" ref="E28:T28" si="18">E29+E30+E32+E33+E34+E31</f>
        <v>0</v>
      </c>
      <c r="F28" s="27">
        <f t="shared" si="18"/>
        <v>0</v>
      </c>
      <c r="G28" s="27">
        <f t="shared" si="18"/>
        <v>0</v>
      </c>
      <c r="H28" s="27">
        <f t="shared" si="18"/>
        <v>0</v>
      </c>
      <c r="I28" s="27">
        <f t="shared" si="18"/>
        <v>0</v>
      </c>
      <c r="J28" s="27">
        <f t="shared" si="18"/>
        <v>0</v>
      </c>
      <c r="K28" s="27">
        <f t="shared" si="18"/>
        <v>0</v>
      </c>
      <c r="L28" s="27">
        <f t="shared" si="18"/>
        <v>0</v>
      </c>
      <c r="M28" s="27">
        <f t="shared" si="18"/>
        <v>0</v>
      </c>
      <c r="N28" s="27">
        <f t="shared" si="18"/>
        <v>0</v>
      </c>
      <c r="O28" s="27">
        <f t="shared" si="18"/>
        <v>0</v>
      </c>
      <c r="P28" s="27">
        <f t="shared" si="18"/>
        <v>0</v>
      </c>
      <c r="Q28" s="27">
        <f t="shared" si="18"/>
        <v>0</v>
      </c>
      <c r="R28" s="27">
        <f t="shared" si="18"/>
        <v>0</v>
      </c>
      <c r="S28" s="27">
        <f t="shared" si="18"/>
        <v>13116866</v>
      </c>
      <c r="T28" s="27">
        <f t="shared" si="18"/>
        <v>13971233.14</v>
      </c>
      <c r="U28" s="72">
        <f t="shared" si="3"/>
        <v>854367.139999999</v>
      </c>
      <c r="V28" s="73">
        <f t="shared" si="14"/>
        <v>106.513500557222</v>
      </c>
      <c r="W28" s="73">
        <f t="shared" si="15"/>
        <v>56.324334463967</v>
      </c>
      <c r="X28" s="72">
        <f t="shared" si="7"/>
        <v>-17316158.72</v>
      </c>
      <c r="Y28" s="73">
        <f t="shared" si="16"/>
        <v>44.6545151558696</v>
      </c>
    </row>
    <row r="29" ht="48.75" customHeight="1" spans="1:25">
      <c r="A29" s="37" t="s">
        <v>67</v>
      </c>
      <c r="B29" s="38" t="s">
        <v>68</v>
      </c>
      <c r="C29" s="39">
        <v>105976.22</v>
      </c>
      <c r="D29" s="40">
        <v>302500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>
        <v>151248</v>
      </c>
      <c r="T29" s="40">
        <v>137057.72</v>
      </c>
      <c r="U29" s="74">
        <f t="shared" si="3"/>
        <v>-14190.28</v>
      </c>
      <c r="V29" s="75">
        <f t="shared" si="14"/>
        <v>90.6178726330266</v>
      </c>
      <c r="W29" s="75">
        <f t="shared" si="15"/>
        <v>45.3083371900826</v>
      </c>
      <c r="X29" s="74">
        <f t="shared" si="7"/>
        <v>31081.5</v>
      </c>
      <c r="Y29" s="75">
        <f t="shared" si="16"/>
        <v>129.328749411896</v>
      </c>
    </row>
    <row r="30" ht="165" customHeight="1" spans="1:25">
      <c r="A30" s="28" t="s">
        <v>69</v>
      </c>
      <c r="B30" s="29" t="s">
        <v>70</v>
      </c>
      <c r="C30" s="31">
        <v>28464647.59</v>
      </c>
      <c r="D30" s="31">
        <v>21552500</v>
      </c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40">
        <v>10776150</v>
      </c>
      <c r="T30" s="31">
        <v>9433742.43</v>
      </c>
      <c r="U30" s="74">
        <f t="shared" si="3"/>
        <v>-1342407.57</v>
      </c>
      <c r="V30" s="75">
        <f t="shared" si="14"/>
        <v>87.542790607035</v>
      </c>
      <c r="W30" s="75">
        <f t="shared" si="15"/>
        <v>43.7709891195917</v>
      </c>
      <c r="X30" s="74">
        <f t="shared" si="7"/>
        <v>-19030905.16</v>
      </c>
      <c r="Y30" s="75">
        <f t="shared" si="16"/>
        <v>33.1419610946253</v>
      </c>
    </row>
    <row r="31" ht="78.75" spans="1:25">
      <c r="A31" s="28" t="s">
        <v>71</v>
      </c>
      <c r="B31" s="29" t="s">
        <v>72</v>
      </c>
      <c r="C31" s="31">
        <v>0</v>
      </c>
      <c r="D31" s="31">
        <v>47</v>
      </c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40">
        <v>47</v>
      </c>
      <c r="T31" s="31">
        <f>41.36+4.4</f>
        <v>45.76</v>
      </c>
      <c r="U31" s="74">
        <f t="shared" si="3"/>
        <v>-1.24</v>
      </c>
      <c r="V31" s="75">
        <f t="shared" si="14"/>
        <v>97.3617021276596</v>
      </c>
      <c r="W31" s="75">
        <f t="shared" si="15"/>
        <v>97.3617021276596</v>
      </c>
      <c r="X31" s="74">
        <f t="shared" si="7"/>
        <v>45.76</v>
      </c>
      <c r="Y31" s="75" t="e">
        <f t="shared" si="16"/>
        <v>#DIV/0!</v>
      </c>
    </row>
    <row r="32" ht="127.5" customHeight="1" spans="1:25">
      <c r="A32" s="41" t="s">
        <v>73</v>
      </c>
      <c r="B32" s="42" t="s">
        <v>74</v>
      </c>
      <c r="C32" s="31">
        <v>6699.6</v>
      </c>
      <c r="D32" s="40">
        <v>13821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>
        <v>13821</v>
      </c>
      <c r="T32" s="40">
        <v>13820.02</v>
      </c>
      <c r="U32" s="74">
        <f t="shared" ref="U32:U62" si="19">T32-S32</f>
        <v>-0.979999999999563</v>
      </c>
      <c r="V32" s="75">
        <f t="shared" ref="V32:V62" si="20">(T32/S32)*100</f>
        <v>99.9929093408581</v>
      </c>
      <c r="W32" s="75">
        <f t="shared" ref="W32:W62" si="21">(T32/D32)*100</f>
        <v>99.9929093408581</v>
      </c>
      <c r="X32" s="74">
        <f t="shared" ref="X32:X62" si="22">T32-C32</f>
        <v>7120.42</v>
      </c>
      <c r="Y32" s="75">
        <f t="shared" si="16"/>
        <v>206.281270523613</v>
      </c>
    </row>
    <row r="33" ht="51" customHeight="1" spans="1:25">
      <c r="A33" s="28" t="s">
        <v>75</v>
      </c>
      <c r="B33" s="29" t="s">
        <v>76</v>
      </c>
      <c r="C33" s="31">
        <v>1431924.79</v>
      </c>
      <c r="D33" s="31">
        <v>1415100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40">
        <v>1415100</v>
      </c>
      <c r="T33" s="31">
        <v>2888908.28</v>
      </c>
      <c r="U33" s="74">
        <f t="shared" si="19"/>
        <v>1473808.28</v>
      </c>
      <c r="V33" s="75">
        <f t="shared" si="20"/>
        <v>204.148701858526</v>
      </c>
      <c r="W33" s="75">
        <f t="shared" si="21"/>
        <v>204.148701858526</v>
      </c>
      <c r="X33" s="74">
        <f t="shared" si="22"/>
        <v>1456983.49</v>
      </c>
      <c r="Y33" s="75">
        <f t="shared" ref="Y33:Y62" si="23">(T33/C33)*100</f>
        <v>201.750001129598</v>
      </c>
    </row>
    <row r="34" ht="146.1" customHeight="1" spans="1:25">
      <c r="A34" s="28" t="s">
        <v>77</v>
      </c>
      <c r="B34" s="29" t="s">
        <v>78</v>
      </c>
      <c r="C34" s="31">
        <v>1278143.66</v>
      </c>
      <c r="D34" s="31">
        <v>1521000</v>
      </c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40">
        <v>760500</v>
      </c>
      <c r="T34" s="31">
        <v>1497658.93</v>
      </c>
      <c r="U34" s="74">
        <f t="shared" si="19"/>
        <v>737158.93</v>
      </c>
      <c r="V34" s="75">
        <f t="shared" si="20"/>
        <v>196.930825772518</v>
      </c>
      <c r="W34" s="75">
        <f t="shared" si="21"/>
        <v>98.465412886259</v>
      </c>
      <c r="X34" s="74">
        <f t="shared" si="22"/>
        <v>219515.27</v>
      </c>
      <c r="Y34" s="75">
        <f t="shared" si="23"/>
        <v>117.174538110998</v>
      </c>
    </row>
    <row r="35" s="6" customFormat="1" ht="39" customHeight="1" spans="1:64">
      <c r="A35" s="25" t="s">
        <v>79</v>
      </c>
      <c r="B35" s="26" t="s">
        <v>80</v>
      </c>
      <c r="C35" s="27">
        <f>C36</f>
        <v>3585335.37</v>
      </c>
      <c r="D35" s="27">
        <f t="shared" ref="D35:T35" si="24">D36</f>
        <v>6917853</v>
      </c>
      <c r="E35" s="27">
        <f t="shared" si="24"/>
        <v>0</v>
      </c>
      <c r="F35" s="27">
        <f t="shared" si="24"/>
        <v>0</v>
      </c>
      <c r="G35" s="27">
        <f t="shared" si="24"/>
        <v>0</v>
      </c>
      <c r="H35" s="27">
        <f t="shared" si="24"/>
        <v>0</v>
      </c>
      <c r="I35" s="27">
        <f t="shared" si="24"/>
        <v>0</v>
      </c>
      <c r="J35" s="27">
        <f t="shared" si="24"/>
        <v>0</v>
      </c>
      <c r="K35" s="27">
        <f t="shared" si="24"/>
        <v>0</v>
      </c>
      <c r="L35" s="27">
        <f t="shared" si="24"/>
        <v>0</v>
      </c>
      <c r="M35" s="27">
        <f t="shared" si="24"/>
        <v>0</v>
      </c>
      <c r="N35" s="27">
        <f t="shared" si="24"/>
        <v>0</v>
      </c>
      <c r="O35" s="27">
        <f t="shared" si="24"/>
        <v>0</v>
      </c>
      <c r="P35" s="27">
        <f t="shared" si="24"/>
        <v>0</v>
      </c>
      <c r="Q35" s="27">
        <f t="shared" si="24"/>
        <v>0</v>
      </c>
      <c r="R35" s="27">
        <f t="shared" si="24"/>
        <v>0</v>
      </c>
      <c r="S35" s="27">
        <f t="shared" si="24"/>
        <v>3458943</v>
      </c>
      <c r="T35" s="27">
        <f t="shared" si="24"/>
        <v>3450199.37</v>
      </c>
      <c r="U35" s="72">
        <f t="shared" si="19"/>
        <v>-8743.62999999989</v>
      </c>
      <c r="V35" s="73">
        <f t="shared" si="20"/>
        <v>99.7472167075317</v>
      </c>
      <c r="W35" s="73">
        <f t="shared" si="21"/>
        <v>49.8738462641516</v>
      </c>
      <c r="X35" s="72">
        <f t="shared" si="22"/>
        <v>-135136</v>
      </c>
      <c r="Y35" s="73">
        <f t="shared" si="23"/>
        <v>96.2308686341942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</row>
    <row r="36" s="4" customFormat="1" ht="33" customHeight="1" spans="1:64">
      <c r="A36" s="28" t="s">
        <v>81</v>
      </c>
      <c r="B36" s="29" t="s">
        <v>82</v>
      </c>
      <c r="C36" s="31">
        <v>3585335.37</v>
      </c>
      <c r="D36" s="31">
        <v>6917853</v>
      </c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40">
        <v>3458943</v>
      </c>
      <c r="T36" s="31">
        <v>3450199.37</v>
      </c>
      <c r="U36" s="74">
        <f t="shared" si="19"/>
        <v>-8743.62999999989</v>
      </c>
      <c r="V36" s="75">
        <f t="shared" si="20"/>
        <v>99.7472167075317</v>
      </c>
      <c r="W36" s="75">
        <f t="shared" si="21"/>
        <v>49.8738462641516</v>
      </c>
      <c r="X36" s="74">
        <f t="shared" si="22"/>
        <v>-135136</v>
      </c>
      <c r="Y36" s="75">
        <f t="shared" si="23"/>
        <v>96.2308686341942</v>
      </c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</row>
    <row r="37" ht="36.75" customHeight="1" spans="1:25">
      <c r="A37" s="25" t="s">
        <v>83</v>
      </c>
      <c r="B37" s="26" t="s">
        <v>84</v>
      </c>
      <c r="C37" s="27">
        <f>C38+C39</f>
        <v>3374091.69</v>
      </c>
      <c r="D37" s="27">
        <f t="shared" ref="D37:T37" si="25">D38+D39</f>
        <v>6784292.43</v>
      </c>
      <c r="E37" s="27">
        <f t="shared" si="25"/>
        <v>0</v>
      </c>
      <c r="F37" s="27">
        <f t="shared" si="25"/>
        <v>0</v>
      </c>
      <c r="G37" s="27">
        <f t="shared" si="25"/>
        <v>0</v>
      </c>
      <c r="H37" s="27">
        <f t="shared" si="25"/>
        <v>0</v>
      </c>
      <c r="I37" s="27">
        <f t="shared" si="25"/>
        <v>0</v>
      </c>
      <c r="J37" s="27">
        <f t="shared" si="25"/>
        <v>0</v>
      </c>
      <c r="K37" s="27">
        <f t="shared" si="25"/>
        <v>0</v>
      </c>
      <c r="L37" s="27">
        <f t="shared" si="25"/>
        <v>0</v>
      </c>
      <c r="M37" s="27">
        <f t="shared" si="25"/>
        <v>0</v>
      </c>
      <c r="N37" s="27">
        <f t="shared" si="25"/>
        <v>0</v>
      </c>
      <c r="O37" s="27">
        <f t="shared" si="25"/>
        <v>0</v>
      </c>
      <c r="P37" s="27">
        <f t="shared" si="25"/>
        <v>0</v>
      </c>
      <c r="Q37" s="27">
        <f t="shared" si="25"/>
        <v>0</v>
      </c>
      <c r="R37" s="27">
        <f t="shared" si="25"/>
        <v>0</v>
      </c>
      <c r="S37" s="27">
        <f t="shared" si="25"/>
        <v>6784292.43</v>
      </c>
      <c r="T37" s="27">
        <f t="shared" si="25"/>
        <v>6625946.5</v>
      </c>
      <c r="U37" s="72">
        <f t="shared" si="19"/>
        <v>-158345.930000001</v>
      </c>
      <c r="V37" s="73">
        <f t="shared" si="20"/>
        <v>97.6659919713985</v>
      </c>
      <c r="W37" s="73">
        <f t="shared" si="21"/>
        <v>97.6659919713985</v>
      </c>
      <c r="X37" s="72">
        <f t="shared" si="22"/>
        <v>3251854.81</v>
      </c>
      <c r="Y37" s="73">
        <f t="shared" si="23"/>
        <v>196.377191516097</v>
      </c>
    </row>
    <row r="38" ht="34.5" customHeight="1" spans="1:25">
      <c r="A38" s="28" t="s">
        <v>85</v>
      </c>
      <c r="B38" s="29" t="s">
        <v>86</v>
      </c>
      <c r="C38" s="31">
        <v>2987327.3</v>
      </c>
      <c r="D38" s="31">
        <v>498938.45</v>
      </c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40">
        <v>498938.45</v>
      </c>
      <c r="T38" s="31">
        <v>110168.6</v>
      </c>
      <c r="U38" s="74">
        <f t="shared" si="19"/>
        <v>-388769.85</v>
      </c>
      <c r="V38" s="75">
        <f t="shared" si="20"/>
        <v>22.0805993204172</v>
      </c>
      <c r="W38" s="75">
        <f t="shared" si="21"/>
        <v>22.0805993204172</v>
      </c>
      <c r="X38" s="74">
        <f t="shared" si="22"/>
        <v>-2877158.7</v>
      </c>
      <c r="Y38" s="75">
        <f t="shared" si="23"/>
        <v>3.68786506922091</v>
      </c>
    </row>
    <row r="39" ht="33.75" customHeight="1" spans="1:25">
      <c r="A39" s="28" t="s">
        <v>87</v>
      </c>
      <c r="B39" s="29" t="s">
        <v>88</v>
      </c>
      <c r="C39" s="31">
        <v>386764.39</v>
      </c>
      <c r="D39" s="31">
        <v>6285353.98</v>
      </c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40">
        <v>6285353.98</v>
      </c>
      <c r="T39" s="31">
        <v>6515777.9</v>
      </c>
      <c r="U39" s="74">
        <f t="shared" si="19"/>
        <v>230423.92</v>
      </c>
      <c r="V39" s="75">
        <f t="shared" si="20"/>
        <v>103.666045233621</v>
      </c>
      <c r="W39" s="75">
        <f t="shared" si="21"/>
        <v>103.666045233621</v>
      </c>
      <c r="X39" s="74">
        <f t="shared" si="22"/>
        <v>6129013.51</v>
      </c>
      <c r="Y39" s="75">
        <f t="shared" si="23"/>
        <v>1684.6891979895</v>
      </c>
    </row>
    <row r="40" ht="36" customHeight="1" spans="1:25">
      <c r="A40" s="25" t="s">
        <v>89</v>
      </c>
      <c r="B40" s="26" t="s">
        <v>90</v>
      </c>
      <c r="C40" s="27">
        <f>C41+C42+C43+C44</f>
        <v>44203645.01</v>
      </c>
      <c r="D40" s="27">
        <f t="shared" ref="D40:T40" si="26">D41+D42+D43+D44</f>
        <v>72385300</v>
      </c>
      <c r="E40" s="27">
        <f t="shared" si="26"/>
        <v>0</v>
      </c>
      <c r="F40" s="27">
        <f t="shared" si="26"/>
        <v>0</v>
      </c>
      <c r="G40" s="27">
        <f t="shared" si="26"/>
        <v>0</v>
      </c>
      <c r="H40" s="27">
        <f t="shared" si="26"/>
        <v>0</v>
      </c>
      <c r="I40" s="27">
        <f t="shared" si="26"/>
        <v>0</v>
      </c>
      <c r="J40" s="27">
        <f t="shared" si="26"/>
        <v>0</v>
      </c>
      <c r="K40" s="27">
        <f t="shared" si="26"/>
        <v>0</v>
      </c>
      <c r="L40" s="27">
        <f t="shared" si="26"/>
        <v>0</v>
      </c>
      <c r="M40" s="27">
        <f t="shared" si="26"/>
        <v>0</v>
      </c>
      <c r="N40" s="27">
        <f t="shared" si="26"/>
        <v>0</v>
      </c>
      <c r="O40" s="27">
        <f t="shared" si="26"/>
        <v>0</v>
      </c>
      <c r="P40" s="27">
        <f t="shared" si="26"/>
        <v>0</v>
      </c>
      <c r="Q40" s="27">
        <f t="shared" si="26"/>
        <v>0</v>
      </c>
      <c r="R40" s="27">
        <f t="shared" si="26"/>
        <v>0</v>
      </c>
      <c r="S40" s="27">
        <f t="shared" si="26"/>
        <v>33594500</v>
      </c>
      <c r="T40" s="27">
        <f t="shared" si="26"/>
        <v>32522263.97</v>
      </c>
      <c r="U40" s="72">
        <f t="shared" si="19"/>
        <v>-1072236.03</v>
      </c>
      <c r="V40" s="73">
        <f t="shared" si="20"/>
        <v>96.8082988882109</v>
      </c>
      <c r="W40" s="73">
        <f t="shared" si="21"/>
        <v>44.9293765032403</v>
      </c>
      <c r="X40" s="72">
        <f t="shared" si="22"/>
        <v>-11681381.04</v>
      </c>
      <c r="Y40" s="73">
        <f t="shared" si="23"/>
        <v>73.5737153862371</v>
      </c>
    </row>
    <row r="41" ht="21.75" customHeight="1" spans="1:25">
      <c r="A41" s="28" t="s">
        <v>91</v>
      </c>
      <c r="B41" s="29" t="s">
        <v>92</v>
      </c>
      <c r="C41" s="31">
        <v>42219298.06</v>
      </c>
      <c r="D41" s="31">
        <v>70000000</v>
      </c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40">
        <v>32800000</v>
      </c>
      <c r="T41" s="31">
        <v>29737667.36</v>
      </c>
      <c r="U41" s="74">
        <f t="shared" si="19"/>
        <v>-3062332.64</v>
      </c>
      <c r="V41" s="75">
        <f t="shared" si="20"/>
        <v>90.66362</v>
      </c>
      <c r="W41" s="75">
        <f t="shared" si="21"/>
        <v>42.4823819428571</v>
      </c>
      <c r="X41" s="74">
        <f t="shared" si="22"/>
        <v>-12481630.7</v>
      </c>
      <c r="Y41" s="75">
        <f t="shared" si="23"/>
        <v>70.4361955941055</v>
      </c>
    </row>
    <row r="42" ht="62.25" customHeight="1" spans="1:25">
      <c r="A42" s="28" t="s">
        <v>93</v>
      </c>
      <c r="B42" s="29" t="s">
        <v>94</v>
      </c>
      <c r="C42" s="31">
        <v>574504.75</v>
      </c>
      <c r="D42" s="31">
        <v>735300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40">
        <v>382000</v>
      </c>
      <c r="T42" s="31">
        <v>550988.44</v>
      </c>
      <c r="U42" s="74">
        <f t="shared" si="19"/>
        <v>168988.44</v>
      </c>
      <c r="V42" s="75">
        <f t="shared" si="20"/>
        <v>144.237811518325</v>
      </c>
      <c r="W42" s="75">
        <f t="shared" si="21"/>
        <v>74.933828369373</v>
      </c>
      <c r="X42" s="74">
        <f t="shared" si="22"/>
        <v>-23516.3100000001</v>
      </c>
      <c r="Y42" s="75">
        <f t="shared" si="23"/>
        <v>95.906681363383</v>
      </c>
    </row>
    <row r="43" ht="129" customHeight="1" spans="1:25">
      <c r="A43" s="41" t="s">
        <v>95</v>
      </c>
      <c r="B43" s="42" t="s">
        <v>96</v>
      </c>
      <c r="C43" s="43">
        <v>62810.53</v>
      </c>
      <c r="D43" s="40">
        <v>0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>
        <v>0</v>
      </c>
      <c r="T43" s="40">
        <v>3139.5</v>
      </c>
      <c r="U43" s="74">
        <f t="shared" si="19"/>
        <v>3139.5</v>
      </c>
      <c r="V43" s="75" t="e">
        <f t="shared" si="20"/>
        <v>#DIV/0!</v>
      </c>
      <c r="W43" s="75" t="e">
        <f t="shared" si="21"/>
        <v>#DIV/0!</v>
      </c>
      <c r="X43" s="74">
        <f t="shared" si="22"/>
        <v>-59671.03</v>
      </c>
      <c r="Y43" s="75">
        <f t="shared" si="23"/>
        <v>4.99836571988805</v>
      </c>
    </row>
    <row r="44" ht="62.25" customHeight="1" spans="1:25">
      <c r="A44" s="28" t="s">
        <v>97</v>
      </c>
      <c r="B44" s="29" t="s">
        <v>98</v>
      </c>
      <c r="C44" s="31">
        <v>1347031.67</v>
      </c>
      <c r="D44" s="31">
        <v>1650000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40">
        <v>412500</v>
      </c>
      <c r="T44" s="31">
        <v>2230468.67</v>
      </c>
      <c r="U44" s="74">
        <f t="shared" si="19"/>
        <v>1817968.67</v>
      </c>
      <c r="V44" s="75">
        <f t="shared" si="20"/>
        <v>540.719677575757</v>
      </c>
      <c r="W44" s="75">
        <f t="shared" si="21"/>
        <v>135.179919393939</v>
      </c>
      <c r="X44" s="74">
        <f t="shared" si="22"/>
        <v>883437</v>
      </c>
      <c r="Y44" s="75">
        <f t="shared" si="23"/>
        <v>165.583981407059</v>
      </c>
    </row>
    <row r="45" ht="33.75" customHeight="1" spans="1:25">
      <c r="A45" s="35" t="s">
        <v>99</v>
      </c>
      <c r="B45" s="44" t="s">
        <v>100</v>
      </c>
      <c r="C45" s="45">
        <v>6212913.29</v>
      </c>
      <c r="D45" s="45">
        <v>1901832</v>
      </c>
      <c r="E45" s="45" t="e">
        <f>#REF!+#REF!+#REF!+#REF!+#REF!</f>
        <v>#REF!</v>
      </c>
      <c r="F45" s="45" t="e">
        <f>#REF!+#REF!+#REF!+#REF!+#REF!</f>
        <v>#REF!</v>
      </c>
      <c r="G45" s="45" t="e">
        <f>#REF!+#REF!+#REF!+#REF!+#REF!</f>
        <v>#REF!</v>
      </c>
      <c r="H45" s="45" t="e">
        <f>#REF!+#REF!+#REF!+#REF!+#REF!</f>
        <v>#REF!</v>
      </c>
      <c r="I45" s="45" t="e">
        <f>#REF!+#REF!+#REF!+#REF!+#REF!</f>
        <v>#REF!</v>
      </c>
      <c r="J45" s="45" t="e">
        <f>#REF!+#REF!+#REF!+#REF!+#REF!</f>
        <v>#REF!</v>
      </c>
      <c r="K45" s="45" t="e">
        <f>#REF!+#REF!+#REF!+#REF!+#REF!</f>
        <v>#REF!</v>
      </c>
      <c r="L45" s="45" t="e">
        <f>#REF!+#REF!+#REF!+#REF!+#REF!</f>
        <v>#REF!</v>
      </c>
      <c r="M45" s="45" t="e">
        <f>#REF!+#REF!+#REF!+#REF!+#REF!</f>
        <v>#REF!</v>
      </c>
      <c r="N45" s="45" t="e">
        <f>#REF!+#REF!+#REF!+#REF!+#REF!</f>
        <v>#REF!</v>
      </c>
      <c r="O45" s="45" t="e">
        <f>#REF!+#REF!+#REF!+#REF!+#REF!</f>
        <v>#REF!</v>
      </c>
      <c r="P45" s="45" t="e">
        <f>#REF!+#REF!+#REF!+#REF!+#REF!</f>
        <v>#REF!</v>
      </c>
      <c r="Q45" s="45" t="e">
        <f>#REF!+#REF!+#REF!+#REF!+#REF!</f>
        <v>#REF!</v>
      </c>
      <c r="R45" s="45" t="e">
        <f>#REF!+#REF!+#REF!+#REF!+#REF!</f>
        <v>#REF!</v>
      </c>
      <c r="S45" s="45">
        <v>809952</v>
      </c>
      <c r="T45" s="45">
        <v>559848.04</v>
      </c>
      <c r="U45" s="72">
        <f t="shared" si="19"/>
        <v>-250103.96</v>
      </c>
      <c r="V45" s="73">
        <f t="shared" si="20"/>
        <v>69.1211380427482</v>
      </c>
      <c r="W45" s="73">
        <f t="shared" si="21"/>
        <v>29.4373025587959</v>
      </c>
      <c r="X45" s="72">
        <f t="shared" si="22"/>
        <v>-5653065.25</v>
      </c>
      <c r="Y45" s="73">
        <f t="shared" si="23"/>
        <v>9.01103900646906</v>
      </c>
    </row>
    <row r="46" s="7" customFormat="1" ht="21.75" customHeight="1" spans="1:64">
      <c r="A46" s="46" t="s">
        <v>101</v>
      </c>
      <c r="B46" s="47" t="s">
        <v>102</v>
      </c>
      <c r="C46" s="45">
        <f>C47+C48</f>
        <v>0</v>
      </c>
      <c r="D46" s="45">
        <f>D47+D48</f>
        <v>60000</v>
      </c>
      <c r="E46" s="45">
        <f t="shared" ref="E46:R46" si="27">E47</f>
        <v>0</v>
      </c>
      <c r="F46" s="45">
        <f t="shared" si="27"/>
        <v>0</v>
      </c>
      <c r="G46" s="45">
        <f t="shared" si="27"/>
        <v>0</v>
      </c>
      <c r="H46" s="45">
        <f t="shared" si="27"/>
        <v>0</v>
      </c>
      <c r="I46" s="45">
        <f t="shared" si="27"/>
        <v>0</v>
      </c>
      <c r="J46" s="45">
        <f t="shared" si="27"/>
        <v>0</v>
      </c>
      <c r="K46" s="45">
        <f t="shared" si="27"/>
        <v>0</v>
      </c>
      <c r="L46" s="45">
        <f t="shared" si="27"/>
        <v>0</v>
      </c>
      <c r="M46" s="45">
        <f t="shared" si="27"/>
        <v>0</v>
      </c>
      <c r="N46" s="45">
        <f t="shared" si="27"/>
        <v>0</v>
      </c>
      <c r="O46" s="45">
        <f t="shared" si="27"/>
        <v>0</v>
      </c>
      <c r="P46" s="45">
        <f t="shared" si="27"/>
        <v>0</v>
      </c>
      <c r="Q46" s="45">
        <f t="shared" si="27"/>
        <v>0</v>
      </c>
      <c r="R46" s="45">
        <f t="shared" si="27"/>
        <v>0</v>
      </c>
      <c r="S46" s="45">
        <f>S47+S48</f>
        <v>60000</v>
      </c>
      <c r="T46" s="45">
        <f>T47+T48</f>
        <v>32714.13</v>
      </c>
      <c r="U46" s="72">
        <f t="shared" si="19"/>
        <v>-27285.87</v>
      </c>
      <c r="V46" s="73">
        <f t="shared" si="20"/>
        <v>54.52355</v>
      </c>
      <c r="W46" s="73">
        <f t="shared" si="21"/>
        <v>54.52355</v>
      </c>
      <c r="X46" s="72">
        <f t="shared" si="22"/>
        <v>32714.13</v>
      </c>
      <c r="Y46" s="73" t="e">
        <f t="shared" si="23"/>
        <v>#DIV/0!</v>
      </c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</row>
    <row r="47" s="8" customFormat="1" ht="19.5" customHeight="1" spans="1:64">
      <c r="A47" s="48" t="s">
        <v>103</v>
      </c>
      <c r="B47" s="49" t="s">
        <v>104</v>
      </c>
      <c r="C47" s="50">
        <v>0</v>
      </c>
      <c r="D47" s="50">
        <v>0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>
        <v>0</v>
      </c>
      <c r="T47" s="50">
        <v>-27285.87</v>
      </c>
      <c r="U47" s="74">
        <f t="shared" si="19"/>
        <v>-27285.87</v>
      </c>
      <c r="V47" s="75" t="e">
        <f t="shared" si="20"/>
        <v>#DIV/0!</v>
      </c>
      <c r="W47" s="75" t="e">
        <f t="shared" si="21"/>
        <v>#DIV/0!</v>
      </c>
      <c r="X47" s="74">
        <f t="shared" si="22"/>
        <v>-27285.87</v>
      </c>
      <c r="Y47" s="75" t="e">
        <f t="shared" si="23"/>
        <v>#DIV/0!</v>
      </c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</row>
    <row r="48" s="9" customFormat="1" ht="19.5" customHeight="1" spans="1:64">
      <c r="A48" s="51" t="s">
        <v>105</v>
      </c>
      <c r="B48" s="52" t="s">
        <v>106</v>
      </c>
      <c r="C48" s="53">
        <v>0</v>
      </c>
      <c r="D48" s="53">
        <v>60000</v>
      </c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>
        <v>60000</v>
      </c>
      <c r="T48" s="53">
        <v>60000</v>
      </c>
      <c r="U48" s="74">
        <f t="shared" si="19"/>
        <v>0</v>
      </c>
      <c r="V48" s="75">
        <f t="shared" si="20"/>
        <v>100</v>
      </c>
      <c r="W48" s="75">
        <f t="shared" si="21"/>
        <v>100</v>
      </c>
      <c r="X48" s="74">
        <f t="shared" si="22"/>
        <v>60000</v>
      </c>
      <c r="Y48" s="75" t="e">
        <f t="shared" si="23"/>
        <v>#DIV/0!</v>
      </c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</row>
    <row r="49" s="2" customFormat="1" ht="31.5" customHeight="1" spans="1:25">
      <c r="A49" s="19" t="s">
        <v>107</v>
      </c>
      <c r="B49" s="20" t="s">
        <v>108</v>
      </c>
      <c r="C49" s="21">
        <f>C50+C55+C57+C61</f>
        <v>1573794962</v>
      </c>
      <c r="D49" s="21">
        <f t="shared" ref="D49:S49" si="28">D50+D55+D57+D61</f>
        <v>3915717692.28</v>
      </c>
      <c r="E49" s="21">
        <f t="shared" si="28"/>
        <v>0</v>
      </c>
      <c r="F49" s="21">
        <f t="shared" si="28"/>
        <v>0</v>
      </c>
      <c r="G49" s="21">
        <f t="shared" si="28"/>
        <v>0</v>
      </c>
      <c r="H49" s="21">
        <f t="shared" si="28"/>
        <v>0</v>
      </c>
      <c r="I49" s="21">
        <f t="shared" si="28"/>
        <v>0</v>
      </c>
      <c r="J49" s="21">
        <f t="shared" si="28"/>
        <v>0</v>
      </c>
      <c r="K49" s="21">
        <f t="shared" si="28"/>
        <v>0</v>
      </c>
      <c r="L49" s="21">
        <f t="shared" si="28"/>
        <v>0</v>
      </c>
      <c r="M49" s="21">
        <f t="shared" si="28"/>
        <v>0</v>
      </c>
      <c r="N49" s="21">
        <f t="shared" si="28"/>
        <v>0</v>
      </c>
      <c r="O49" s="21">
        <f t="shared" si="28"/>
        <v>0</v>
      </c>
      <c r="P49" s="21">
        <f t="shared" si="28"/>
        <v>0</v>
      </c>
      <c r="Q49" s="21">
        <f t="shared" si="28"/>
        <v>0</v>
      </c>
      <c r="R49" s="21">
        <f t="shared" si="28"/>
        <v>0</v>
      </c>
      <c r="S49" s="21">
        <f t="shared" si="28"/>
        <v>2058232284.28</v>
      </c>
      <c r="T49" s="21">
        <f>T50+T55+T57+T61+T59</f>
        <v>1773656445.72</v>
      </c>
      <c r="U49" s="21">
        <f t="shared" si="19"/>
        <v>-284575838.56</v>
      </c>
      <c r="V49" s="71">
        <f t="shared" si="20"/>
        <v>86.1737744212117</v>
      </c>
      <c r="W49" s="71">
        <f t="shared" si="21"/>
        <v>45.295820207285</v>
      </c>
      <c r="X49" s="21">
        <f t="shared" si="22"/>
        <v>199861483.72</v>
      </c>
      <c r="Y49" s="71">
        <f t="shared" si="23"/>
        <v>112.699334319003</v>
      </c>
    </row>
    <row r="50" s="2" customFormat="1" ht="63.75" customHeight="1" spans="1:25">
      <c r="A50" s="19" t="s">
        <v>109</v>
      </c>
      <c r="B50" s="20" t="s">
        <v>110</v>
      </c>
      <c r="C50" s="21">
        <f>C51+C52+C53+C54</f>
        <v>1555857038.39</v>
      </c>
      <c r="D50" s="21">
        <f t="shared" ref="D50:T50" si="29">D51+D52+D53+D54</f>
        <v>3860181452.26</v>
      </c>
      <c r="E50" s="21">
        <f t="shared" si="29"/>
        <v>0</v>
      </c>
      <c r="F50" s="21">
        <f t="shared" si="29"/>
        <v>0</v>
      </c>
      <c r="G50" s="21">
        <f t="shared" si="29"/>
        <v>0</v>
      </c>
      <c r="H50" s="21">
        <f t="shared" si="29"/>
        <v>0</v>
      </c>
      <c r="I50" s="21">
        <f t="shared" si="29"/>
        <v>0</v>
      </c>
      <c r="J50" s="21">
        <f t="shared" si="29"/>
        <v>0</v>
      </c>
      <c r="K50" s="21">
        <f t="shared" si="29"/>
        <v>0</v>
      </c>
      <c r="L50" s="21">
        <f t="shared" si="29"/>
        <v>0</v>
      </c>
      <c r="M50" s="21">
        <f t="shared" si="29"/>
        <v>0</v>
      </c>
      <c r="N50" s="21">
        <f t="shared" si="29"/>
        <v>0</v>
      </c>
      <c r="O50" s="21">
        <f t="shared" si="29"/>
        <v>0</v>
      </c>
      <c r="P50" s="21">
        <f t="shared" si="29"/>
        <v>0</v>
      </c>
      <c r="Q50" s="21">
        <f t="shared" si="29"/>
        <v>0</v>
      </c>
      <c r="R50" s="21">
        <f t="shared" si="29"/>
        <v>0</v>
      </c>
      <c r="S50" s="21">
        <f t="shared" si="29"/>
        <v>2012696044.26</v>
      </c>
      <c r="T50" s="21">
        <f t="shared" si="29"/>
        <v>1763039054.38</v>
      </c>
      <c r="U50" s="21">
        <f t="shared" si="19"/>
        <v>-249656989.88</v>
      </c>
      <c r="V50" s="71">
        <f t="shared" si="20"/>
        <v>87.5958920577205</v>
      </c>
      <c r="W50" s="71">
        <f t="shared" si="21"/>
        <v>45.6724399146523</v>
      </c>
      <c r="X50" s="21">
        <f t="shared" si="22"/>
        <v>207182015.99</v>
      </c>
      <c r="Y50" s="71">
        <f t="shared" si="23"/>
        <v>113.316263054888</v>
      </c>
    </row>
    <row r="51" ht="33.75" customHeight="1" spans="1:25">
      <c r="A51" s="54" t="s">
        <v>111</v>
      </c>
      <c r="B51" s="55" t="s">
        <v>112</v>
      </c>
      <c r="C51" s="56">
        <v>332046400</v>
      </c>
      <c r="D51" s="56">
        <v>735021300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0">
        <v>364575600</v>
      </c>
      <c r="T51" s="56">
        <v>364575600</v>
      </c>
      <c r="U51" s="74">
        <f t="shared" si="19"/>
        <v>0</v>
      </c>
      <c r="V51" s="75">
        <f t="shared" si="20"/>
        <v>100</v>
      </c>
      <c r="W51" s="75">
        <f t="shared" si="21"/>
        <v>49.6006850413723</v>
      </c>
      <c r="X51" s="74">
        <f t="shared" si="22"/>
        <v>32529200</v>
      </c>
      <c r="Y51" s="75">
        <f t="shared" si="23"/>
        <v>109.796582646281</v>
      </c>
    </row>
    <row r="52" ht="48" customHeight="1" spans="1:25">
      <c r="A52" s="54" t="s">
        <v>113</v>
      </c>
      <c r="B52" s="55" t="s">
        <v>114</v>
      </c>
      <c r="C52" s="56">
        <v>224526210.93</v>
      </c>
      <c r="D52" s="56">
        <v>1064783281.32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0">
        <v>613120383.32</v>
      </c>
      <c r="T52" s="56">
        <v>307363755.61</v>
      </c>
      <c r="U52" s="74">
        <f t="shared" si="19"/>
        <v>-305756627.71</v>
      </c>
      <c r="V52" s="75">
        <f t="shared" si="20"/>
        <v>50.1310613660646</v>
      </c>
      <c r="W52" s="75">
        <f t="shared" si="21"/>
        <v>28.8663205933291</v>
      </c>
      <c r="X52" s="74">
        <f t="shared" si="22"/>
        <v>82837544.68</v>
      </c>
      <c r="Y52" s="75">
        <f t="shared" si="23"/>
        <v>136.894376089492</v>
      </c>
    </row>
    <row r="53" ht="36.75" customHeight="1" spans="1:25">
      <c r="A53" s="54" t="s">
        <v>115</v>
      </c>
      <c r="B53" s="55" t="s">
        <v>116</v>
      </c>
      <c r="C53" s="56">
        <v>859094832.26</v>
      </c>
      <c r="D53" s="56">
        <v>1776548800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0">
        <v>888274506</v>
      </c>
      <c r="T53" s="56">
        <v>966332993.84</v>
      </c>
      <c r="U53" s="74">
        <f t="shared" si="19"/>
        <v>78058487.84</v>
      </c>
      <c r="V53" s="75">
        <f t="shared" si="20"/>
        <v>108.787653739102</v>
      </c>
      <c r="W53" s="75">
        <f t="shared" si="21"/>
        <v>54.3938333605021</v>
      </c>
      <c r="X53" s="74">
        <f t="shared" si="22"/>
        <v>107238161.58</v>
      </c>
      <c r="Y53" s="75">
        <f t="shared" si="23"/>
        <v>112.482691962876</v>
      </c>
    </row>
    <row r="54" ht="21" customHeight="1" spans="1:25">
      <c r="A54" s="54" t="s">
        <v>117</v>
      </c>
      <c r="B54" s="55" t="s">
        <v>118</v>
      </c>
      <c r="C54" s="56">
        <v>140189595.2</v>
      </c>
      <c r="D54" s="56">
        <v>283828070.94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0">
        <v>146725554.94</v>
      </c>
      <c r="T54" s="56">
        <v>124766704.93</v>
      </c>
      <c r="U54" s="74">
        <f t="shared" si="19"/>
        <v>-21958850.01</v>
      </c>
      <c r="V54" s="75">
        <f t="shared" si="20"/>
        <v>85.0340657978908</v>
      </c>
      <c r="W54" s="75">
        <f t="shared" si="21"/>
        <v>43.9585501591825</v>
      </c>
      <c r="X54" s="74">
        <f t="shared" si="22"/>
        <v>-15422890.27</v>
      </c>
      <c r="Y54" s="75">
        <f t="shared" si="23"/>
        <v>88.998548538501</v>
      </c>
    </row>
    <row r="55" s="6" customFormat="1" ht="66.95" customHeight="1" spans="1:64">
      <c r="A55" s="57" t="s">
        <v>119</v>
      </c>
      <c r="B55" s="58" t="s">
        <v>120</v>
      </c>
      <c r="C55" s="59">
        <f>C56</f>
        <v>500000</v>
      </c>
      <c r="D55" s="59">
        <f t="shared" ref="D55:T55" si="30">D56</f>
        <v>900000</v>
      </c>
      <c r="E55" s="59">
        <f t="shared" si="30"/>
        <v>0</v>
      </c>
      <c r="F55" s="59">
        <f t="shared" si="30"/>
        <v>0</v>
      </c>
      <c r="G55" s="59">
        <f t="shared" si="30"/>
        <v>0</v>
      </c>
      <c r="H55" s="59">
        <f t="shared" si="30"/>
        <v>0</v>
      </c>
      <c r="I55" s="59">
        <f t="shared" si="30"/>
        <v>0</v>
      </c>
      <c r="J55" s="59">
        <f t="shared" si="30"/>
        <v>0</v>
      </c>
      <c r="K55" s="59">
        <f t="shared" si="30"/>
        <v>0</v>
      </c>
      <c r="L55" s="59">
        <f t="shared" si="30"/>
        <v>0</v>
      </c>
      <c r="M55" s="59">
        <f t="shared" si="30"/>
        <v>0</v>
      </c>
      <c r="N55" s="59">
        <f t="shared" si="30"/>
        <v>0</v>
      </c>
      <c r="O55" s="59">
        <f t="shared" si="30"/>
        <v>0</v>
      </c>
      <c r="P55" s="59">
        <f t="shared" si="30"/>
        <v>0</v>
      </c>
      <c r="Q55" s="59">
        <f t="shared" si="30"/>
        <v>0</v>
      </c>
      <c r="R55" s="59">
        <f t="shared" si="30"/>
        <v>0</v>
      </c>
      <c r="S55" s="59">
        <f t="shared" si="30"/>
        <v>900000</v>
      </c>
      <c r="T55" s="59">
        <f t="shared" si="30"/>
        <v>900000</v>
      </c>
      <c r="U55" s="21">
        <f t="shared" si="19"/>
        <v>0</v>
      </c>
      <c r="V55" s="76">
        <f t="shared" si="20"/>
        <v>100</v>
      </c>
      <c r="W55" s="76">
        <f t="shared" si="21"/>
        <v>100</v>
      </c>
      <c r="X55" s="21">
        <f t="shared" si="22"/>
        <v>400000</v>
      </c>
      <c r="Y55" s="71">
        <f t="shared" si="23"/>
        <v>180</v>
      </c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 ht="69" customHeight="1" spans="1:25">
      <c r="A56" s="54" t="s">
        <v>121</v>
      </c>
      <c r="B56" s="60" t="s">
        <v>122</v>
      </c>
      <c r="C56" s="61">
        <v>500000</v>
      </c>
      <c r="D56" s="56">
        <v>900000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0">
        <v>900000</v>
      </c>
      <c r="T56" s="56">
        <v>900000</v>
      </c>
      <c r="U56" s="74">
        <f t="shared" si="19"/>
        <v>0</v>
      </c>
      <c r="V56" s="75">
        <f t="shared" si="20"/>
        <v>100</v>
      </c>
      <c r="W56" s="75">
        <f t="shared" si="21"/>
        <v>100</v>
      </c>
      <c r="X56" s="74">
        <f t="shared" si="22"/>
        <v>400000</v>
      </c>
      <c r="Y56" s="75">
        <f t="shared" si="23"/>
        <v>180</v>
      </c>
    </row>
    <row r="57" s="2" customFormat="1" ht="36" customHeight="1" spans="1:25">
      <c r="A57" s="19" t="s">
        <v>123</v>
      </c>
      <c r="B57" s="20" t="s">
        <v>124</v>
      </c>
      <c r="C57" s="21">
        <f>C58</f>
        <v>29062400</v>
      </c>
      <c r="D57" s="21">
        <f t="shared" ref="D57:T57" si="31">D58</f>
        <v>55000000</v>
      </c>
      <c r="E57" s="21">
        <f t="shared" si="31"/>
        <v>0</v>
      </c>
      <c r="F57" s="21">
        <f t="shared" si="31"/>
        <v>0</v>
      </c>
      <c r="G57" s="21">
        <f t="shared" si="31"/>
        <v>0</v>
      </c>
      <c r="H57" s="21">
        <f t="shared" si="31"/>
        <v>0</v>
      </c>
      <c r="I57" s="21">
        <f t="shared" si="31"/>
        <v>0</v>
      </c>
      <c r="J57" s="21">
        <f t="shared" si="31"/>
        <v>0</v>
      </c>
      <c r="K57" s="21">
        <f t="shared" si="31"/>
        <v>0</v>
      </c>
      <c r="L57" s="21">
        <f t="shared" si="31"/>
        <v>0</v>
      </c>
      <c r="M57" s="21">
        <f t="shared" si="31"/>
        <v>0</v>
      </c>
      <c r="N57" s="21">
        <f t="shared" si="31"/>
        <v>0</v>
      </c>
      <c r="O57" s="21">
        <f t="shared" si="31"/>
        <v>0</v>
      </c>
      <c r="P57" s="21">
        <f t="shared" si="31"/>
        <v>0</v>
      </c>
      <c r="Q57" s="21">
        <f t="shared" si="31"/>
        <v>0</v>
      </c>
      <c r="R57" s="21">
        <f t="shared" si="31"/>
        <v>0</v>
      </c>
      <c r="S57" s="21">
        <f t="shared" si="31"/>
        <v>45000000</v>
      </c>
      <c r="T57" s="21">
        <f t="shared" si="31"/>
        <v>10186000</v>
      </c>
      <c r="U57" s="21">
        <f t="shared" si="19"/>
        <v>-34814000</v>
      </c>
      <c r="V57" s="71">
        <f t="shared" si="20"/>
        <v>22.6355555555556</v>
      </c>
      <c r="W57" s="71">
        <f t="shared" si="21"/>
        <v>18.52</v>
      </c>
      <c r="X57" s="21">
        <f t="shared" si="22"/>
        <v>-18876400</v>
      </c>
      <c r="Y57" s="71">
        <f t="shared" si="23"/>
        <v>35.0487227482933</v>
      </c>
    </row>
    <row r="58" ht="33.75" customHeight="1" spans="1:25">
      <c r="A58" s="54" t="s">
        <v>125</v>
      </c>
      <c r="B58" s="55" t="s">
        <v>126</v>
      </c>
      <c r="C58" s="56">
        <v>29062400</v>
      </c>
      <c r="D58" s="56">
        <v>55000000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0">
        <v>45000000</v>
      </c>
      <c r="T58" s="56">
        <v>10186000</v>
      </c>
      <c r="U58" s="74">
        <f t="shared" si="19"/>
        <v>-34814000</v>
      </c>
      <c r="V58" s="75">
        <f t="shared" si="20"/>
        <v>22.6355555555556</v>
      </c>
      <c r="W58" s="75">
        <f t="shared" si="21"/>
        <v>18.52</v>
      </c>
      <c r="X58" s="74">
        <f t="shared" si="22"/>
        <v>-18876400</v>
      </c>
      <c r="Y58" s="75">
        <f t="shared" si="23"/>
        <v>35.0487227482933</v>
      </c>
    </row>
    <row r="59" s="6" customFormat="1" ht="200.25" customHeight="1" spans="1:64">
      <c r="A59" s="62" t="s">
        <v>127</v>
      </c>
      <c r="B59" s="58" t="s">
        <v>128</v>
      </c>
      <c r="C59" s="63">
        <f>C60</f>
        <v>0</v>
      </c>
      <c r="D59" s="63">
        <f t="shared" ref="D59:T59" si="32">D60</f>
        <v>0</v>
      </c>
      <c r="E59" s="63">
        <f t="shared" si="32"/>
        <v>0</v>
      </c>
      <c r="F59" s="63">
        <f t="shared" si="32"/>
        <v>0</v>
      </c>
      <c r="G59" s="63">
        <f t="shared" si="32"/>
        <v>0</v>
      </c>
      <c r="H59" s="63">
        <f t="shared" si="32"/>
        <v>0</v>
      </c>
      <c r="I59" s="63">
        <f t="shared" si="32"/>
        <v>0</v>
      </c>
      <c r="J59" s="63">
        <f t="shared" si="32"/>
        <v>0</v>
      </c>
      <c r="K59" s="63">
        <f t="shared" si="32"/>
        <v>0</v>
      </c>
      <c r="L59" s="63">
        <f t="shared" si="32"/>
        <v>0</v>
      </c>
      <c r="M59" s="63">
        <f t="shared" si="32"/>
        <v>0</v>
      </c>
      <c r="N59" s="63">
        <f t="shared" si="32"/>
        <v>0</v>
      </c>
      <c r="O59" s="63">
        <f t="shared" si="32"/>
        <v>0</v>
      </c>
      <c r="P59" s="63">
        <f t="shared" si="32"/>
        <v>0</v>
      </c>
      <c r="Q59" s="63">
        <f t="shared" si="32"/>
        <v>0</v>
      </c>
      <c r="R59" s="63">
        <f t="shared" si="32"/>
        <v>0</v>
      </c>
      <c r="S59" s="63">
        <f t="shared" si="32"/>
        <v>0</v>
      </c>
      <c r="T59" s="63">
        <f t="shared" si="32"/>
        <v>0</v>
      </c>
      <c r="U59" s="77">
        <f t="shared" si="19"/>
        <v>0</v>
      </c>
      <c r="V59" s="76" t="e">
        <f t="shared" si="20"/>
        <v>#DIV/0!</v>
      </c>
      <c r="W59" s="76" t="e">
        <f t="shared" si="21"/>
        <v>#DIV/0!</v>
      </c>
      <c r="X59" s="77">
        <f t="shared" si="22"/>
        <v>0</v>
      </c>
      <c r="Y59" s="76" t="e">
        <f t="shared" si="23"/>
        <v>#DIV/0!</v>
      </c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ht="181.5" customHeight="1" spans="1:25">
      <c r="A60" s="64" t="s">
        <v>129</v>
      </c>
      <c r="B60" s="60" t="s">
        <v>130</v>
      </c>
      <c r="C60" s="56">
        <v>0</v>
      </c>
      <c r="D60" s="56">
        <v>0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0">
        <v>0</v>
      </c>
      <c r="T60" s="56">
        <v>0</v>
      </c>
      <c r="U60" s="74">
        <f t="shared" si="19"/>
        <v>0</v>
      </c>
      <c r="V60" s="75" t="e">
        <f t="shared" si="20"/>
        <v>#DIV/0!</v>
      </c>
      <c r="W60" s="75" t="e">
        <f t="shared" si="21"/>
        <v>#DIV/0!</v>
      </c>
      <c r="X60" s="74">
        <f t="shared" si="22"/>
        <v>0</v>
      </c>
      <c r="Y60" s="75" t="e">
        <f t="shared" si="23"/>
        <v>#DIV/0!</v>
      </c>
    </row>
    <row r="61" s="2" customFormat="1" ht="92.25" customHeight="1" spans="1:25">
      <c r="A61" s="19" t="s">
        <v>131</v>
      </c>
      <c r="B61" s="20" t="s">
        <v>132</v>
      </c>
      <c r="C61" s="21">
        <f>C62</f>
        <v>-11624476.39</v>
      </c>
      <c r="D61" s="21">
        <f t="shared" ref="D61:T61" si="33">D62</f>
        <v>-363759.98</v>
      </c>
      <c r="E61" s="21">
        <f t="shared" si="33"/>
        <v>0</v>
      </c>
      <c r="F61" s="21">
        <f t="shared" si="33"/>
        <v>0</v>
      </c>
      <c r="G61" s="21">
        <f t="shared" si="33"/>
        <v>0</v>
      </c>
      <c r="H61" s="21">
        <f t="shared" si="33"/>
        <v>0</v>
      </c>
      <c r="I61" s="21">
        <f t="shared" si="33"/>
        <v>0</v>
      </c>
      <c r="J61" s="21">
        <f t="shared" si="33"/>
        <v>0</v>
      </c>
      <c r="K61" s="21">
        <f t="shared" si="33"/>
        <v>0</v>
      </c>
      <c r="L61" s="21">
        <f t="shared" si="33"/>
        <v>0</v>
      </c>
      <c r="M61" s="21">
        <f t="shared" si="33"/>
        <v>0</v>
      </c>
      <c r="N61" s="21">
        <f t="shared" si="33"/>
        <v>0</v>
      </c>
      <c r="O61" s="21">
        <f t="shared" si="33"/>
        <v>0</v>
      </c>
      <c r="P61" s="21">
        <f t="shared" si="33"/>
        <v>0</v>
      </c>
      <c r="Q61" s="21">
        <f t="shared" si="33"/>
        <v>0</v>
      </c>
      <c r="R61" s="21">
        <f t="shared" si="33"/>
        <v>0</v>
      </c>
      <c r="S61" s="21">
        <f t="shared" si="33"/>
        <v>-363759.98</v>
      </c>
      <c r="T61" s="21">
        <f t="shared" si="33"/>
        <v>-468608.66</v>
      </c>
      <c r="U61" s="21">
        <f t="shared" si="19"/>
        <v>-104848.68</v>
      </c>
      <c r="V61" s="71">
        <f t="shared" si="20"/>
        <v>128.823588565185</v>
      </c>
      <c r="W61" s="71">
        <f t="shared" si="21"/>
        <v>128.823588565185</v>
      </c>
      <c r="X61" s="21">
        <f t="shared" si="22"/>
        <v>11155867.73</v>
      </c>
      <c r="Y61" s="71">
        <f t="shared" si="23"/>
        <v>4.03122380981497</v>
      </c>
    </row>
    <row r="62" ht="81" customHeight="1" spans="1:25">
      <c r="A62" s="54" t="s">
        <v>133</v>
      </c>
      <c r="B62" s="55" t="s">
        <v>134</v>
      </c>
      <c r="C62" s="56">
        <v>-11624476.39</v>
      </c>
      <c r="D62" s="56">
        <v>-363759.98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>
        <v>-363759.98</v>
      </c>
      <c r="T62" s="56">
        <v>-468608.66</v>
      </c>
      <c r="U62" s="74">
        <f t="shared" si="19"/>
        <v>-104848.68</v>
      </c>
      <c r="V62" s="75">
        <f t="shared" si="20"/>
        <v>128.823588565185</v>
      </c>
      <c r="W62" s="75">
        <f t="shared" si="21"/>
        <v>128.823588565185</v>
      </c>
      <c r="X62" s="74">
        <f t="shared" si="22"/>
        <v>11155867.73</v>
      </c>
      <c r="Y62" s="75">
        <f t="shared" si="23"/>
        <v>4.03122380981497</v>
      </c>
    </row>
    <row r="63" spans="4:20"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</row>
    <row r="64" spans="4:20"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</row>
    <row r="65" spans="4:20"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</row>
    <row r="66" spans="4:20"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</row>
    <row r="67" spans="4:20"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</row>
  </sheetData>
  <mergeCells count="13">
    <mergeCell ref="A1:Y1"/>
    <mergeCell ref="A2:Y2"/>
    <mergeCell ref="A3:Y3"/>
    <mergeCell ref="U4:V4"/>
    <mergeCell ref="U5:V5"/>
    <mergeCell ref="X5:Y5"/>
    <mergeCell ref="A5:A6"/>
    <mergeCell ref="B5:B6"/>
    <mergeCell ref="C5:C6"/>
    <mergeCell ref="D5:D6"/>
    <mergeCell ref="S5:S6"/>
    <mergeCell ref="T5:T6"/>
    <mergeCell ref="W5:W6"/>
  </mergeCells>
  <pageMargins left="0.7" right="0.7" top="0.75" bottom="0.75" header="0.511805555555555" footer="0.511805555555555"/>
  <pageSetup paperSize="9" scale="38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IgnatovaTA</cp:lastModifiedBy>
  <cp:revision>22</cp:revision>
  <dcterms:created xsi:type="dcterms:W3CDTF">2017-04-12T08:49:00Z</dcterms:created>
  <cp:lastPrinted>2023-04-25T04:40:00Z</cp:lastPrinted>
  <dcterms:modified xsi:type="dcterms:W3CDTF">2024-08-26T13:04:05Z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1049-12.2.0.17545</vt:lpwstr>
  </property>
  <property fmtid="{D5CDD505-2E9C-101B-9397-08002B2CF9AE}" pid="13" name="ICV">
    <vt:lpwstr>0626CBC65A8E43658C32813CBD357813</vt:lpwstr>
  </property>
</Properties>
</file>