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2720" tabRatio="352" activeTab="1"/>
  </bookViews>
  <sheets>
    <sheet name="Приложение 2" sheetId="1" r:id="rId1"/>
    <sheet name="Приложение 1" sheetId="2" r:id="rId2"/>
  </sheets>
  <definedNames/>
  <calcPr fullCalcOnLoad="1"/>
</workbook>
</file>

<file path=xl/sharedStrings.xml><?xml version="1.0" encoding="utf-8"?>
<sst xmlns="http://schemas.openxmlformats.org/spreadsheetml/2006/main" count="121" uniqueCount="67">
  <si>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</si>
  <si>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</si>
  <si>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</si>
  <si>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</si>
  <si>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</si>
  <si>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</si>
  <si>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</si>
  <si>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</si>
  <si>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программы</t>
  </si>
  <si>
    <t>вид ремонта</t>
  </si>
  <si>
    <t>Стоимость капитального ремонта</t>
  </si>
  <si>
    <t>Удельная стоимость капитального ремонта 1 кв. м общей площади МКД</t>
  </si>
  <si>
    <t>Предельная стоимость капитального ремонта 1 кв.м общей площади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</si>
  <si>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</si>
  <si>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</si>
  <si>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</si>
  <si>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</si>
  <si>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</si>
  <si>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всего</t>
  </si>
  <si>
    <t>в том числе:</t>
  </si>
  <si>
    <t>за счет средств бюджета автономного округа</t>
  </si>
  <si>
    <t>за счет средств бюджета муниципального образования</t>
  </si>
  <si>
    <t>кв.м</t>
  </si>
  <si>
    <t>чел.</t>
  </si>
  <si>
    <t>руб./кв.м</t>
  </si>
  <si>
    <t>X</t>
  </si>
  <si>
    <t>Стоимость капитального ремонта, всего</t>
  </si>
  <si>
    <t>Ремонт внутридомовых инженерных систем</t>
  </si>
  <si>
    <t>Ремонт крыши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</si>
  <si>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</si>
  <si>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</si>
  <si>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</si>
  <si>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ед.</t>
  </si>
  <si>
    <t>Итого по МО Белоярский район</t>
  </si>
  <si>
    <t>ПЕРЕЧЕНЬ</t>
  </si>
  <si>
    <t>___________________________</t>
  </si>
  <si>
    <t>РЕЕСТР</t>
  </si>
  <si>
    <t>Итого</t>
  </si>
  <si>
    <t>________________________________</t>
  </si>
  <si>
    <t>ж/б блоки</t>
  </si>
  <si>
    <t>брус</t>
  </si>
  <si>
    <t>Ремонт фасада, ремонт крыши</t>
  </si>
  <si>
    <t>тыс.руб.</t>
  </si>
  <si>
    <t>за счет средств ТСЖ, либо собственников помещений в МКД</t>
  </si>
  <si>
    <t xml:space="preserve">    многоквартирных    домов,    участвующих   в     Программе,  по видам работ по капитальному ремонту</t>
  </si>
  <si>
    <t>_</t>
  </si>
  <si>
    <t>Белоярский район, с. Казым ,               ул. Новая,  дом 3</t>
  </si>
  <si>
    <t>Белоярский район, с. Казым ,               ул. Новая,  дом 41</t>
  </si>
  <si>
    <t>Белоярский район, с. Полноват,               ул. Собянина,  дом 12</t>
  </si>
  <si>
    <t>Белоярский район, с. Полноват,               ул. Лесная,  дом 15</t>
  </si>
  <si>
    <t>Белоярский район, с. Полноват,               ул. Северная,  дом 5а</t>
  </si>
  <si>
    <t>кв.1,2 Трофимов</t>
  </si>
  <si>
    <t xml:space="preserve">          </t>
  </si>
  <si>
    <t>Ремонт фасада, ремонт кровли</t>
  </si>
  <si>
    <t>ПРИЛОЖЕНИЕ 1
 к муниципальной адресной программе Белоярского района по проведению капитального ремонта многоквартирных домов   «Наш дом» на   2013 год</t>
  </si>
  <si>
    <t>руб.</t>
  </si>
  <si>
    <t>Белоярский район, с. Казым ,                                   ул. Новая,  дом 3</t>
  </si>
  <si>
    <t>Белоярский район, с. Казым ,                                  ул. Новая,  дом 41</t>
  </si>
  <si>
    <t>Белоярский район, с. Полноват,                              ул. Северная,  дом 5а</t>
  </si>
  <si>
    <t>Белоярский район, с. Полноват,                               ул. Лесная,  дом 15</t>
  </si>
  <si>
    <t>Белоярский район, с. Полноват,                               ул. Собянина,  дом 12</t>
  </si>
  <si>
    <t xml:space="preserve">ПРИЛОЖЕНИЕ 2
 к муниципальной адресной программе Белоярского района по проведению капитального ремонта многоквартирных домов   «Наш дом» на   2013 год
</t>
  </si>
  <si>
    <t xml:space="preserve">Белоярский район, с. Казым,               ул. Новая ,  дом 13а </t>
  </si>
  <si>
    <t>т</t>
  </si>
  <si>
    <t>ж</t>
  </si>
  <si>
    <t>ф</t>
  </si>
  <si>
    <t xml:space="preserve"> многоквартирных домов, подлежащих капитальному ремонту,  в отношении которых планируется предоставление финансовой поддержки в рамках Программы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</si>
</sst>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#,##0.0_ ;\-#,##0.0\ "/>
    <numFmt numFmtId="170" formatCode="#,##0_ ;\-#,##0\ "/>
    <numFmt numFmtId="171" formatCode="0.0"/>
    <numFmt numFmtId="172" formatCode="#,##0.000"/>
    <numFmt numFmtId="173" formatCode="0.000"/>
    <numFmt numFmtId="174" formatCode="#,##0.0"/>
    <numFmt numFmtId="175" formatCode="#,##0.00_ ;\-#,##0.00\ "/>
  </numFmts>
  <fonts count="29">
    <font>
      <sz val="11"/>
      <color indexed="8"/>
      <name val="Calibri"/>
      <family val="2"/>
    </font>
    <font>
      <sz val="6"/>
      <name val="Times New Roman"/>
      <family val="1"/>
    </font>
    <font>
      <sz val="10"/>
      <name val="Times New Roman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7">
    <xf numFmtId="0" fontId="0" fillId="0" borderId="0" xfId="0" applyAlignment="1">
      <alignment/>
    </xf>
    <xf numFmtId="4" fontId="22" fillId="0" borderId="10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/>
    </xf>
    <xf numFmtId="3" fontId="24" fillId="0" borderId="1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42" fontId="22" fillId="0" borderId="10" xfId="44" applyFont="1" applyBorder="1" applyAlignment="1">
      <alignment horizontal="center" vertical="center"/>
    </xf>
    <xf numFmtId="170" fontId="22" fillId="0" borderId="10" xfId="44" applyNumberFormat="1" applyFont="1" applyBorder="1" applyAlignment="1">
      <alignment horizontal="center" vertical="center"/>
    </xf>
    <xf numFmtId="0" fontId="0" fillId="0" borderId="0" xfId="0" applyAlignment="1">
      <alignment/>
    </xf>
    <xf numFmtId="172" fontId="0" fillId="0" borderId="0" xfId="0" applyNumberForma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 wrapText="1"/>
    </xf>
    <xf numFmtId="173" fontId="25" fillId="0" borderId="10" xfId="0" applyNumberFormat="1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171" fontId="2" fillId="24" borderId="10" xfId="0" applyNumberFormat="1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>
      <alignment horizontal="center" vertical="center" wrapText="1" readingOrder="1"/>
    </xf>
    <xf numFmtId="171" fontId="3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172" fontId="25" fillId="0" borderId="10" xfId="0" applyNumberFormat="1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169" fontId="3" fillId="24" borderId="10" xfId="44" applyNumberFormat="1" applyFont="1" applyFill="1" applyBorder="1" applyAlignment="1">
      <alignment horizontal="center" vertical="center"/>
    </xf>
    <xf numFmtId="172" fontId="25" fillId="25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textRotation="90" wrapText="1"/>
    </xf>
    <xf numFmtId="4" fontId="0" fillId="0" borderId="0" xfId="0" applyNumberFormat="1" applyAlignment="1">
      <alignment horizontal="center" vertical="center"/>
    </xf>
    <xf numFmtId="4" fontId="22" fillId="24" borderId="10" xfId="0" applyNumberFormat="1" applyFont="1" applyFill="1" applyBorder="1" applyAlignment="1">
      <alignment horizontal="center" vertical="center"/>
    </xf>
    <xf numFmtId="174" fontId="25" fillId="24" borderId="10" xfId="0" applyNumberFormat="1" applyFont="1" applyFill="1" applyBorder="1" applyAlignment="1">
      <alignment horizontal="center" vertical="center"/>
    </xf>
    <xf numFmtId="174" fontId="25" fillId="0" borderId="10" xfId="0" applyNumberFormat="1" applyFont="1" applyBorder="1" applyAlignment="1">
      <alignment horizontal="center" vertical="center"/>
    </xf>
    <xf numFmtId="174" fontId="25" fillId="0" borderId="0" xfId="0" applyNumberFormat="1" applyFont="1" applyAlignment="1">
      <alignment horizontal="center" vertical="center"/>
    </xf>
    <xf numFmtId="174" fontId="22" fillId="0" borderId="10" xfId="0" applyNumberFormat="1" applyFont="1" applyBorder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5" fillId="24" borderId="0" xfId="0" applyNumberFormat="1" applyFont="1" applyFill="1" applyBorder="1" applyAlignment="1">
      <alignment horizontal="center" vertical="center"/>
    </xf>
    <xf numFmtId="172" fontId="25" fillId="24" borderId="0" xfId="0" applyNumberFormat="1" applyFont="1" applyFill="1" applyBorder="1" applyAlignment="1">
      <alignment horizontal="center" vertical="center"/>
    </xf>
    <xf numFmtId="173" fontId="25" fillId="0" borderId="0" xfId="0" applyNumberFormat="1" applyFont="1" applyBorder="1" applyAlignment="1">
      <alignment horizontal="center" vertical="center"/>
    </xf>
    <xf numFmtId="174" fontId="24" fillId="0" borderId="10" xfId="0" applyNumberFormat="1" applyFont="1" applyBorder="1" applyAlignment="1">
      <alignment horizontal="center"/>
    </xf>
    <xf numFmtId="174" fontId="25" fillId="0" borderId="10" xfId="0" applyNumberFormat="1" applyFont="1" applyBorder="1" applyAlignment="1">
      <alignment horizontal="center" vertical="top"/>
    </xf>
    <xf numFmtId="174" fontId="25" fillId="0" borderId="10" xfId="0" applyNumberFormat="1" applyFont="1" applyBorder="1" applyAlignment="1">
      <alignment horizontal="center" vertical="center"/>
    </xf>
    <xf numFmtId="1" fontId="25" fillId="0" borderId="10" xfId="0" applyNumberFormat="1" applyFont="1" applyBorder="1" applyAlignment="1">
      <alignment horizontal="center" vertical="top"/>
    </xf>
    <xf numFmtId="1" fontId="25" fillId="0" borderId="10" xfId="0" applyNumberFormat="1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3" fontId="23" fillId="0" borderId="0" xfId="0" applyNumberFormat="1" applyFont="1" applyAlignment="1">
      <alignment horizontal="center" vertical="center" wrapText="1"/>
    </xf>
    <xf numFmtId="172" fontId="2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175" fontId="0" fillId="0" borderId="0" xfId="0" applyNumberFormat="1" applyAlignment="1">
      <alignment horizontal="center" vertical="center"/>
    </xf>
    <xf numFmtId="172" fontId="22" fillId="0" borderId="1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3" fillId="0" borderId="0" xfId="0" applyFont="1" applyAlignment="1">
      <alignment/>
    </xf>
    <xf numFmtId="0" fontId="27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 wrapText="1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2" fontId="22" fillId="0" borderId="10" xfId="44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8.28125" style="10" customWidth="1"/>
    <col min="2" max="2" width="28.140625" style="10" customWidth="1"/>
    <col min="3" max="3" width="13.421875" style="10" customWidth="1"/>
    <col min="4" max="4" width="12.00390625" style="10" bestFit="1" customWidth="1"/>
    <col min="5" max="5" width="9.28125" style="10" bestFit="1" customWidth="1"/>
    <col min="6" max="7" width="9.28125" style="10" hidden="1" customWidth="1"/>
    <col min="8" max="8" width="12.7109375" style="10" customWidth="1"/>
    <col min="9" max="11" width="9.28125" style="10" bestFit="1" customWidth="1"/>
    <col min="12" max="12" width="10.00390625" style="10" customWidth="1"/>
    <col min="13" max="13" width="9.28125" style="10" bestFit="1" customWidth="1"/>
    <col min="14" max="14" width="12.7109375" style="10" customWidth="1"/>
    <col min="15" max="15" width="11.28125" style="10" bestFit="1" customWidth="1"/>
    <col min="16" max="16384" width="9.140625" style="10" customWidth="1"/>
  </cols>
  <sheetData>
    <row r="1" spans="11:14" ht="82.5" customHeight="1">
      <c r="K1" s="63" t="s">
        <v>61</v>
      </c>
      <c r="L1" s="63"/>
      <c r="M1" s="63"/>
      <c r="N1" s="63"/>
    </row>
    <row r="2" spans="5:14" ht="23.25" customHeight="1">
      <c r="E2" s="61" t="s">
        <v>36</v>
      </c>
      <c r="F2" s="61"/>
      <c r="G2" s="61"/>
      <c r="H2" s="61"/>
      <c r="K2" s="11"/>
      <c r="L2" s="11"/>
      <c r="M2" s="11"/>
      <c r="N2" s="11"/>
    </row>
    <row r="3" spans="2:13" ht="15.75">
      <c r="B3" s="64" t="s">
        <v>44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2:13" ht="6.75" customHeight="1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6" spans="1:15" ht="109.5" customHeight="1">
      <c r="A6" s="60" t="s">
        <v>0</v>
      </c>
      <c r="B6" s="60" t="s">
        <v>1</v>
      </c>
      <c r="C6" s="7" t="s">
        <v>26</v>
      </c>
      <c r="D6" s="7" t="s">
        <v>27</v>
      </c>
      <c r="E6" s="60" t="s">
        <v>28</v>
      </c>
      <c r="F6" s="60"/>
      <c r="G6" s="60"/>
      <c r="H6" s="60"/>
      <c r="I6" s="60" t="s">
        <v>29</v>
      </c>
      <c r="J6" s="60"/>
      <c r="K6" s="60" t="s">
        <v>30</v>
      </c>
      <c r="L6" s="60"/>
      <c r="M6" s="60" t="s">
        <v>31</v>
      </c>
      <c r="N6" s="60"/>
      <c r="O6" s="12"/>
    </row>
    <row r="7" spans="1:15" ht="18.75" customHeight="1">
      <c r="A7" s="67"/>
      <c r="B7" s="67"/>
      <c r="C7" s="5" t="s">
        <v>42</v>
      </c>
      <c r="D7" s="5" t="s">
        <v>42</v>
      </c>
      <c r="E7" s="5" t="s">
        <v>22</v>
      </c>
      <c r="F7" s="5"/>
      <c r="G7" s="5"/>
      <c r="H7" s="5" t="s">
        <v>55</v>
      </c>
      <c r="I7" s="5" t="s">
        <v>32</v>
      </c>
      <c r="J7" s="5" t="s">
        <v>42</v>
      </c>
      <c r="K7" s="5" t="s">
        <v>22</v>
      </c>
      <c r="L7" s="5" t="s">
        <v>42</v>
      </c>
      <c r="M7" s="5" t="s">
        <v>22</v>
      </c>
      <c r="N7" s="5" t="s">
        <v>42</v>
      </c>
      <c r="O7" s="12"/>
    </row>
    <row r="8" spans="1:15" ht="15.75">
      <c r="A8" s="6">
        <v>1</v>
      </c>
      <c r="B8" s="6">
        <v>2</v>
      </c>
      <c r="C8" s="8">
        <v>3</v>
      </c>
      <c r="D8" s="8">
        <v>4</v>
      </c>
      <c r="E8" s="8">
        <v>5</v>
      </c>
      <c r="F8" s="8"/>
      <c r="G8" s="8"/>
      <c r="H8" s="8">
        <v>6</v>
      </c>
      <c r="I8" s="8">
        <v>7</v>
      </c>
      <c r="J8" s="8">
        <v>8</v>
      </c>
      <c r="K8" s="8">
        <v>9</v>
      </c>
      <c r="L8" s="8">
        <v>10</v>
      </c>
      <c r="M8" s="8">
        <v>11</v>
      </c>
      <c r="N8" s="8">
        <v>12</v>
      </c>
      <c r="O8" s="12"/>
    </row>
    <row r="9" spans="1:15" ht="24">
      <c r="A9" s="23">
        <v>1</v>
      </c>
      <c r="B9" s="24" t="s">
        <v>56</v>
      </c>
      <c r="C9" s="38">
        <v>1624341</v>
      </c>
      <c r="D9" s="21" t="s">
        <v>45</v>
      </c>
      <c r="E9" s="50">
        <v>240</v>
      </c>
      <c r="F9" s="48">
        <v>452716</v>
      </c>
      <c r="G9" s="50">
        <f>F9*18%</f>
        <v>81488.87999999999</v>
      </c>
      <c r="H9" s="48">
        <f>F9+G9</f>
        <v>534204.88</v>
      </c>
      <c r="I9" s="21" t="s">
        <v>45</v>
      </c>
      <c r="J9" s="21" t="s">
        <v>45</v>
      </c>
      <c r="K9" s="21" t="s">
        <v>45</v>
      </c>
      <c r="L9" s="21" t="s">
        <v>45</v>
      </c>
      <c r="M9" s="19">
        <v>216</v>
      </c>
      <c r="N9" s="39">
        <f aca="true" t="shared" si="0" ref="N9:N14">C9-H9</f>
        <v>1090136.12</v>
      </c>
      <c r="O9" s="54" t="s">
        <v>63</v>
      </c>
    </row>
    <row r="10" spans="1:15" ht="30.75" customHeight="1">
      <c r="A10" s="23">
        <v>2</v>
      </c>
      <c r="B10" s="24" t="s">
        <v>57</v>
      </c>
      <c r="C10" s="38">
        <v>1720485</v>
      </c>
      <c r="D10" s="21" t="s">
        <v>45</v>
      </c>
      <c r="E10" s="51">
        <v>331</v>
      </c>
      <c r="F10" s="49">
        <v>526382</v>
      </c>
      <c r="G10" s="50">
        <f>F10*18%</f>
        <v>94748.76</v>
      </c>
      <c r="H10" s="48">
        <f>F10+G10</f>
        <v>621130.76</v>
      </c>
      <c r="I10" s="21" t="s">
        <v>45</v>
      </c>
      <c r="J10" s="21" t="s">
        <v>45</v>
      </c>
      <c r="K10" s="21" t="s">
        <v>45</v>
      </c>
      <c r="L10" s="21" t="s">
        <v>45</v>
      </c>
      <c r="M10" s="19">
        <v>187</v>
      </c>
      <c r="N10" s="39">
        <f t="shared" si="0"/>
        <v>1099354.24</v>
      </c>
      <c r="O10" s="55" t="s">
        <v>65</v>
      </c>
    </row>
    <row r="11" spans="1:15" ht="30.75" customHeight="1">
      <c r="A11" s="23">
        <v>3</v>
      </c>
      <c r="B11" s="24" t="s">
        <v>58</v>
      </c>
      <c r="C11" s="40">
        <v>1693105</v>
      </c>
      <c r="D11" s="21" t="s">
        <v>45</v>
      </c>
      <c r="E11" s="51">
        <v>320</v>
      </c>
      <c r="F11" s="49">
        <v>514918</v>
      </c>
      <c r="G11" s="50">
        <f>F11*18%</f>
        <v>92685.23999999999</v>
      </c>
      <c r="H11" s="48">
        <f>F11+G11</f>
        <v>607603.24</v>
      </c>
      <c r="I11" s="21" t="s">
        <v>45</v>
      </c>
      <c r="J11" s="21" t="s">
        <v>45</v>
      </c>
      <c r="K11" s="21" t="s">
        <v>45</v>
      </c>
      <c r="L11" s="21" t="s">
        <v>45</v>
      </c>
      <c r="M11" s="19">
        <v>225</v>
      </c>
      <c r="N11" s="39">
        <f t="shared" si="0"/>
        <v>1085501.76</v>
      </c>
      <c r="O11" s="54" t="s">
        <v>64</v>
      </c>
    </row>
    <row r="12" spans="1:15" ht="30.75" customHeight="1">
      <c r="A12" s="22">
        <v>4</v>
      </c>
      <c r="B12" s="24" t="s">
        <v>59</v>
      </c>
      <c r="C12" s="39">
        <v>1381081</v>
      </c>
      <c r="D12" s="21" t="s">
        <v>45</v>
      </c>
      <c r="E12" s="51">
        <v>192</v>
      </c>
      <c r="F12" s="49">
        <v>379383</v>
      </c>
      <c r="G12" s="50">
        <f>F12*18%</f>
        <v>68288.94</v>
      </c>
      <c r="H12" s="48">
        <f>F12+G12</f>
        <v>447671.94</v>
      </c>
      <c r="I12" s="21" t="s">
        <v>45</v>
      </c>
      <c r="J12" s="21" t="s">
        <v>45</v>
      </c>
      <c r="K12" s="21" t="s">
        <v>45</v>
      </c>
      <c r="L12" s="21" t="s">
        <v>45</v>
      </c>
      <c r="M12" s="19">
        <v>160</v>
      </c>
      <c r="N12" s="39">
        <f t="shared" si="0"/>
        <v>933409.06</v>
      </c>
      <c r="O12" s="54" t="s">
        <v>64</v>
      </c>
    </row>
    <row r="13" spans="1:15" ht="24">
      <c r="A13" s="22">
        <v>5</v>
      </c>
      <c r="B13" s="24" t="s">
        <v>60</v>
      </c>
      <c r="C13" s="39">
        <v>1622648</v>
      </c>
      <c r="D13" s="21" t="s">
        <v>45</v>
      </c>
      <c r="E13" s="51">
        <v>265</v>
      </c>
      <c r="F13" s="49">
        <v>425332</v>
      </c>
      <c r="G13" s="50">
        <f>F13*18%</f>
        <v>76559.76</v>
      </c>
      <c r="H13" s="48">
        <f>F13+G13</f>
        <v>501891.76</v>
      </c>
      <c r="I13" s="21" t="s">
        <v>45</v>
      </c>
      <c r="J13" s="21" t="s">
        <v>45</v>
      </c>
      <c r="K13" s="21" t="s">
        <v>45</v>
      </c>
      <c r="L13" s="21" t="s">
        <v>45</v>
      </c>
      <c r="M13" s="18">
        <v>214</v>
      </c>
      <c r="N13" s="39">
        <f t="shared" si="0"/>
        <v>1120756.24</v>
      </c>
      <c r="O13" s="54" t="s">
        <v>64</v>
      </c>
    </row>
    <row r="14" spans="1:15" ht="30" customHeight="1">
      <c r="A14" s="22">
        <v>6</v>
      </c>
      <c r="B14" s="24" t="s">
        <v>62</v>
      </c>
      <c r="C14" s="39">
        <v>1288515</v>
      </c>
      <c r="D14" s="21" t="s">
        <v>45</v>
      </c>
      <c r="E14" s="51">
        <v>207</v>
      </c>
      <c r="F14" s="49"/>
      <c r="G14" s="50"/>
      <c r="H14" s="39">
        <v>190626.3</v>
      </c>
      <c r="I14" s="21"/>
      <c r="J14" s="21"/>
      <c r="K14" s="21"/>
      <c r="L14" s="21"/>
      <c r="M14" s="53">
        <v>216</v>
      </c>
      <c r="N14" s="49">
        <f t="shared" si="0"/>
        <v>1097888.7</v>
      </c>
      <c r="O14" s="54" t="s">
        <v>63</v>
      </c>
    </row>
    <row r="15" spans="1:15" ht="15.75">
      <c r="A15" s="65" t="s">
        <v>37</v>
      </c>
      <c r="B15" s="66"/>
      <c r="C15" s="47">
        <f>SUM(C9:C14)</f>
        <v>9330175</v>
      </c>
      <c r="D15" s="9">
        <f aca="true" t="shared" si="1" ref="D15:L15">SUM(D9:D13)</f>
        <v>0</v>
      </c>
      <c r="E15" s="9">
        <f>SUM(E9:E13)</f>
        <v>1348</v>
      </c>
      <c r="F15" s="9"/>
      <c r="G15" s="9"/>
      <c r="H15" s="47">
        <f>SUM(H9:H13)</f>
        <v>2712502.58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  <c r="M15" s="9">
        <f>SUM(M9:M14)</f>
        <v>1218</v>
      </c>
      <c r="N15" s="47">
        <f>SUM(N9:N14)</f>
        <v>6427046.12</v>
      </c>
      <c r="O15" s="12"/>
    </row>
    <row r="16" spans="1:2" ht="15.75">
      <c r="A16" s="15"/>
      <c r="B16" s="15"/>
    </row>
    <row r="18" spans="5:10" ht="15.75">
      <c r="E18" s="62" t="s">
        <v>38</v>
      </c>
      <c r="F18" s="62"/>
      <c r="G18" s="62"/>
      <c r="H18" s="62"/>
      <c r="I18" s="62"/>
      <c r="J18" s="62"/>
    </row>
    <row r="23" ht="15.75">
      <c r="B23" s="20"/>
    </row>
  </sheetData>
  <sheetProtection/>
  <mergeCells count="11">
    <mergeCell ref="K1:N1"/>
    <mergeCell ref="B3:M4"/>
    <mergeCell ref="A15:B15"/>
    <mergeCell ref="K6:L6"/>
    <mergeCell ref="M6:N6"/>
    <mergeCell ref="A6:A7"/>
    <mergeCell ref="B6:B7"/>
    <mergeCell ref="E6:H6"/>
    <mergeCell ref="I6:J6"/>
    <mergeCell ref="E2:H2"/>
    <mergeCell ref="E18:J18"/>
  </mergeCells>
  <printOptions/>
  <pageMargins left="0.34" right="0.17" top="0.52" bottom="0.48" header="0.31496062992125984" footer="0.31496062992125984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P22" sqref="P22"/>
    </sheetView>
  </sheetViews>
  <sheetFormatPr defaultColWidth="9.140625" defaultRowHeight="15"/>
  <cols>
    <col min="1" max="1" width="9.140625" style="34" customWidth="1"/>
    <col min="2" max="2" width="24.28125" style="34" customWidth="1"/>
    <col min="3" max="3" width="6.421875" style="34" customWidth="1"/>
    <col min="4" max="4" width="6.28125" style="34" customWidth="1"/>
    <col min="5" max="12" width="9.140625" style="34" customWidth="1"/>
    <col min="13" max="13" width="12.57421875" style="34" bestFit="1" customWidth="1"/>
    <col min="14" max="14" width="13.57421875" style="34" customWidth="1"/>
    <col min="15" max="15" width="11.8515625" style="34" customWidth="1"/>
    <col min="16" max="16" width="11.00390625" style="34" bestFit="1" customWidth="1"/>
    <col min="17" max="17" width="11.140625" style="34" customWidth="1"/>
    <col min="18" max="19" width="9.140625" style="34" customWidth="1"/>
    <col min="20" max="20" width="9.8515625" style="34" bestFit="1" customWidth="1"/>
    <col min="21" max="16384" width="9.140625" style="34" customWidth="1"/>
  </cols>
  <sheetData>
    <row r="1" spans="1:19" ht="74.2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63" t="s">
        <v>54</v>
      </c>
      <c r="P1" s="71"/>
      <c r="Q1" s="71"/>
      <c r="R1" s="71"/>
      <c r="S1" s="71"/>
    </row>
    <row r="2" spans="1:19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5.75">
      <c r="A3" s="17"/>
      <c r="B3" s="17"/>
      <c r="C3" s="17"/>
      <c r="D3" s="17"/>
      <c r="E3" s="17"/>
      <c r="F3" s="17"/>
      <c r="G3" s="17"/>
      <c r="H3" s="17"/>
      <c r="I3" s="72" t="s">
        <v>34</v>
      </c>
      <c r="J3" s="72"/>
      <c r="K3" s="72"/>
      <c r="L3" s="17"/>
      <c r="M3" s="17"/>
      <c r="N3" s="17"/>
      <c r="O3" s="17"/>
      <c r="P3" s="17"/>
      <c r="Q3" s="17"/>
      <c r="R3" s="17"/>
      <c r="S3" s="17"/>
    </row>
    <row r="4" spans="1:19" ht="15.75">
      <c r="A4" s="17"/>
      <c r="B4" s="73" t="s">
        <v>66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17"/>
    </row>
    <row r="5" spans="1:19" ht="29.25" customHeight="1">
      <c r="A5" s="17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17"/>
    </row>
    <row r="7" spans="1:19" ht="24" customHeight="1">
      <c r="A7" s="68" t="s">
        <v>0</v>
      </c>
      <c r="B7" s="68" t="s">
        <v>1</v>
      </c>
      <c r="C7" s="68" t="s">
        <v>2</v>
      </c>
      <c r="D7" s="68"/>
      <c r="E7" s="69" t="s">
        <v>3</v>
      </c>
      <c r="F7" s="69" t="s">
        <v>4</v>
      </c>
      <c r="G7" s="69" t="s">
        <v>5</v>
      </c>
      <c r="H7" s="69" t="s">
        <v>6</v>
      </c>
      <c r="I7" s="68" t="s">
        <v>7</v>
      </c>
      <c r="J7" s="68"/>
      <c r="K7" s="69" t="s">
        <v>8</v>
      </c>
      <c r="L7" s="69" t="s">
        <v>9</v>
      </c>
      <c r="M7" s="68" t="s">
        <v>10</v>
      </c>
      <c r="N7" s="68"/>
      <c r="O7" s="68"/>
      <c r="P7" s="68"/>
      <c r="Q7" s="69" t="s">
        <v>11</v>
      </c>
      <c r="R7" s="70" t="s">
        <v>12</v>
      </c>
      <c r="S7" s="70" t="s">
        <v>13</v>
      </c>
    </row>
    <row r="8" spans="1:19" ht="15">
      <c r="A8" s="68"/>
      <c r="B8" s="68"/>
      <c r="C8" s="69" t="s">
        <v>14</v>
      </c>
      <c r="D8" s="69" t="s">
        <v>15</v>
      </c>
      <c r="E8" s="69"/>
      <c r="F8" s="69"/>
      <c r="G8" s="69"/>
      <c r="H8" s="69"/>
      <c r="I8" s="69" t="s">
        <v>16</v>
      </c>
      <c r="J8" s="76" t="s">
        <v>17</v>
      </c>
      <c r="K8" s="69"/>
      <c r="L8" s="69"/>
      <c r="M8" s="68" t="s">
        <v>18</v>
      </c>
      <c r="N8" s="68" t="s">
        <v>19</v>
      </c>
      <c r="O8" s="68"/>
      <c r="P8" s="68"/>
      <c r="Q8" s="69"/>
      <c r="R8" s="70"/>
      <c r="S8" s="70"/>
    </row>
    <row r="9" spans="1:19" ht="138">
      <c r="A9" s="68"/>
      <c r="B9" s="68"/>
      <c r="C9" s="69"/>
      <c r="D9" s="69"/>
      <c r="E9" s="69"/>
      <c r="F9" s="69"/>
      <c r="G9" s="69"/>
      <c r="H9" s="69"/>
      <c r="I9" s="69"/>
      <c r="J9" s="76"/>
      <c r="K9" s="69"/>
      <c r="L9" s="69"/>
      <c r="M9" s="68"/>
      <c r="N9" s="35" t="s">
        <v>20</v>
      </c>
      <c r="O9" s="35" t="s">
        <v>21</v>
      </c>
      <c r="P9" s="35" t="s">
        <v>43</v>
      </c>
      <c r="Q9" s="69"/>
      <c r="R9" s="70"/>
      <c r="S9" s="70"/>
    </row>
    <row r="10" spans="1:19" ht="15">
      <c r="A10" s="68"/>
      <c r="B10" s="68"/>
      <c r="C10" s="69"/>
      <c r="D10" s="69"/>
      <c r="E10" s="69"/>
      <c r="F10" s="69"/>
      <c r="G10" s="69"/>
      <c r="H10" s="33" t="s">
        <v>22</v>
      </c>
      <c r="I10" s="33" t="s">
        <v>22</v>
      </c>
      <c r="J10" s="13" t="s">
        <v>22</v>
      </c>
      <c r="K10" s="33" t="s">
        <v>23</v>
      </c>
      <c r="L10" s="69"/>
      <c r="M10" s="33" t="s">
        <v>55</v>
      </c>
      <c r="N10" s="33" t="s">
        <v>55</v>
      </c>
      <c r="O10" s="33" t="s">
        <v>55</v>
      </c>
      <c r="P10" s="33" t="s">
        <v>55</v>
      </c>
      <c r="Q10" s="33" t="s">
        <v>24</v>
      </c>
      <c r="R10" s="33" t="s">
        <v>24</v>
      </c>
      <c r="S10" s="70"/>
    </row>
    <row r="11" spans="1:19" ht="15">
      <c r="A11" s="33">
        <v>1</v>
      </c>
      <c r="B11" s="33">
        <v>2</v>
      </c>
      <c r="C11" s="33">
        <v>3</v>
      </c>
      <c r="D11" s="33">
        <v>4</v>
      </c>
      <c r="E11" s="33">
        <v>5</v>
      </c>
      <c r="F11" s="33">
        <v>6</v>
      </c>
      <c r="G11" s="33">
        <v>7</v>
      </c>
      <c r="H11" s="33">
        <v>8</v>
      </c>
      <c r="I11" s="33">
        <v>9</v>
      </c>
      <c r="J11" s="14">
        <v>10</v>
      </c>
      <c r="K11" s="33">
        <v>11</v>
      </c>
      <c r="L11" s="33">
        <v>12</v>
      </c>
      <c r="M11" s="33">
        <v>13</v>
      </c>
      <c r="N11" s="33">
        <v>14</v>
      </c>
      <c r="O11" s="33">
        <v>15</v>
      </c>
      <c r="P11" s="33">
        <v>16</v>
      </c>
      <c r="Q11" s="33">
        <v>17</v>
      </c>
      <c r="R11" s="33">
        <v>18</v>
      </c>
      <c r="S11" s="33">
        <v>19</v>
      </c>
    </row>
    <row r="12" spans="1:20" ht="39" customHeight="1">
      <c r="A12" s="23">
        <v>1</v>
      </c>
      <c r="B12" s="24" t="s">
        <v>46</v>
      </c>
      <c r="C12" s="23">
        <v>1989</v>
      </c>
      <c r="D12" s="23"/>
      <c r="E12" s="24" t="s">
        <v>40</v>
      </c>
      <c r="F12" s="23">
        <v>1</v>
      </c>
      <c r="G12" s="23">
        <v>1</v>
      </c>
      <c r="H12" s="25">
        <v>162.9</v>
      </c>
      <c r="I12" s="25">
        <v>129.6</v>
      </c>
      <c r="J12" s="30">
        <v>64.9</v>
      </c>
      <c r="K12" s="42">
        <v>9</v>
      </c>
      <c r="L12" s="26" t="s">
        <v>53</v>
      </c>
      <c r="M12" s="38">
        <v>1624341</v>
      </c>
      <c r="N12" s="38">
        <f aca="true" t="shared" si="0" ref="N12:N17">M12*0.9*0.95</f>
        <v>1388811.5550000002</v>
      </c>
      <c r="O12" s="39">
        <f aca="true" t="shared" si="1" ref="O12:O17">M12*0.9*0.05</f>
        <v>73095.34500000002</v>
      </c>
      <c r="P12" s="39">
        <f aca="true" t="shared" si="2" ref="P12:P17">M12*0.1</f>
        <v>162434.1</v>
      </c>
      <c r="Q12" s="19">
        <f aca="true" t="shared" si="3" ref="Q12:Q17">M12/H12</f>
        <v>9971.399631675875</v>
      </c>
      <c r="R12" s="29">
        <v>11.595</v>
      </c>
      <c r="S12" s="4">
        <v>41638</v>
      </c>
      <c r="T12" s="32" t="s">
        <v>51</v>
      </c>
    </row>
    <row r="13" spans="1:20" ht="44.25" customHeight="1">
      <c r="A13" s="23">
        <v>2</v>
      </c>
      <c r="B13" s="24" t="s">
        <v>47</v>
      </c>
      <c r="C13" s="23">
        <v>1998</v>
      </c>
      <c r="D13" s="23"/>
      <c r="E13" s="24" t="s">
        <v>39</v>
      </c>
      <c r="F13" s="23">
        <v>1</v>
      </c>
      <c r="G13" s="23">
        <v>1</v>
      </c>
      <c r="H13" s="25">
        <v>169</v>
      </c>
      <c r="I13" s="31">
        <v>158</v>
      </c>
      <c r="J13" s="31">
        <v>158</v>
      </c>
      <c r="K13" s="23">
        <v>8</v>
      </c>
      <c r="L13" s="26" t="s">
        <v>41</v>
      </c>
      <c r="M13" s="38">
        <v>1720485</v>
      </c>
      <c r="N13" s="38">
        <f t="shared" si="0"/>
        <v>1471014.675</v>
      </c>
      <c r="O13" s="39">
        <f t="shared" si="1"/>
        <v>77421.825</v>
      </c>
      <c r="P13" s="39">
        <f t="shared" si="2"/>
        <v>172048.5</v>
      </c>
      <c r="Q13" s="19">
        <f t="shared" si="3"/>
        <v>10180.384615384615</v>
      </c>
      <c r="R13" s="29">
        <v>11.595</v>
      </c>
      <c r="S13" s="4">
        <v>41638</v>
      </c>
      <c r="T13" s="3"/>
    </row>
    <row r="14" spans="1:20" ht="39" customHeight="1">
      <c r="A14" s="23">
        <v>3</v>
      </c>
      <c r="B14" s="24" t="s">
        <v>50</v>
      </c>
      <c r="C14" s="28">
        <v>2000</v>
      </c>
      <c r="D14" s="28"/>
      <c r="E14" s="24" t="s">
        <v>40</v>
      </c>
      <c r="F14" s="28">
        <v>1</v>
      </c>
      <c r="G14" s="28">
        <v>1</v>
      </c>
      <c r="H14" s="28">
        <v>211</v>
      </c>
      <c r="I14" s="28">
        <v>172.5</v>
      </c>
      <c r="J14" s="37">
        <v>40</v>
      </c>
      <c r="K14" s="28">
        <v>2</v>
      </c>
      <c r="L14" s="26" t="s">
        <v>41</v>
      </c>
      <c r="M14" s="40">
        <v>1693105</v>
      </c>
      <c r="N14" s="38">
        <f t="shared" si="0"/>
        <v>1447604.775</v>
      </c>
      <c r="O14" s="39">
        <f t="shared" si="1"/>
        <v>76189.725</v>
      </c>
      <c r="P14" s="39">
        <f t="shared" si="2"/>
        <v>169310.5</v>
      </c>
      <c r="Q14" s="19">
        <f t="shared" si="3"/>
        <v>8024.194312796209</v>
      </c>
      <c r="R14" s="29">
        <v>11.595</v>
      </c>
      <c r="S14" s="4">
        <v>41638</v>
      </c>
      <c r="T14" s="3"/>
    </row>
    <row r="15" spans="1:20" ht="43.5" customHeight="1">
      <c r="A15" s="22">
        <v>4</v>
      </c>
      <c r="B15" s="24" t="s">
        <v>49</v>
      </c>
      <c r="C15" s="28">
        <v>1983</v>
      </c>
      <c r="D15" s="28"/>
      <c r="E15" s="24" t="s">
        <v>40</v>
      </c>
      <c r="F15" s="28">
        <v>1</v>
      </c>
      <c r="G15" s="28">
        <v>1</v>
      </c>
      <c r="H15" s="28">
        <v>119.2</v>
      </c>
      <c r="I15" s="28">
        <v>107.7</v>
      </c>
      <c r="J15" s="37">
        <v>54</v>
      </c>
      <c r="K15" s="28">
        <v>10</v>
      </c>
      <c r="L15" s="26" t="s">
        <v>41</v>
      </c>
      <c r="M15" s="39">
        <v>1381081</v>
      </c>
      <c r="N15" s="38">
        <f t="shared" si="0"/>
        <v>1180824.2550000001</v>
      </c>
      <c r="O15" s="39">
        <f t="shared" si="1"/>
        <v>62148.64500000001</v>
      </c>
      <c r="P15" s="39">
        <f t="shared" si="2"/>
        <v>138108.1</v>
      </c>
      <c r="Q15" s="19">
        <f t="shared" si="3"/>
        <v>11586.25</v>
      </c>
      <c r="R15" s="29">
        <v>11.595</v>
      </c>
      <c r="S15" s="4">
        <v>41638</v>
      </c>
      <c r="T15" s="3"/>
    </row>
    <row r="16" spans="1:20" ht="47.25" customHeight="1">
      <c r="A16" s="22">
        <v>5</v>
      </c>
      <c r="B16" s="24" t="s">
        <v>48</v>
      </c>
      <c r="C16" s="23">
        <v>1980</v>
      </c>
      <c r="D16" s="23"/>
      <c r="E16" s="24" t="s">
        <v>40</v>
      </c>
      <c r="F16" s="23">
        <v>1</v>
      </c>
      <c r="G16" s="23">
        <v>1</v>
      </c>
      <c r="H16" s="27">
        <v>195.4</v>
      </c>
      <c r="I16" s="27">
        <v>185.5</v>
      </c>
      <c r="J16" s="31">
        <v>149.4</v>
      </c>
      <c r="K16" s="23">
        <v>10</v>
      </c>
      <c r="L16" s="26" t="s">
        <v>41</v>
      </c>
      <c r="M16" s="39">
        <v>1622648</v>
      </c>
      <c r="N16" s="38">
        <f t="shared" si="0"/>
        <v>1387364.0399999998</v>
      </c>
      <c r="O16" s="39">
        <f t="shared" si="1"/>
        <v>73019.16</v>
      </c>
      <c r="P16" s="39">
        <f t="shared" si="2"/>
        <v>162264.80000000002</v>
      </c>
      <c r="Q16" s="19">
        <f t="shared" si="3"/>
        <v>8304.237461617195</v>
      </c>
      <c r="R16" s="29">
        <v>11.595</v>
      </c>
      <c r="S16" s="4">
        <v>41638</v>
      </c>
      <c r="T16" s="3"/>
    </row>
    <row r="17" spans="1:20" ht="47.25" customHeight="1">
      <c r="A17" s="22">
        <v>6</v>
      </c>
      <c r="B17" s="24" t="s">
        <v>62</v>
      </c>
      <c r="C17" s="23">
        <v>1989</v>
      </c>
      <c r="D17" s="23"/>
      <c r="E17" s="24" t="s">
        <v>40</v>
      </c>
      <c r="F17" s="23">
        <v>1</v>
      </c>
      <c r="G17" s="23">
        <v>1</v>
      </c>
      <c r="H17" s="27">
        <v>142.4</v>
      </c>
      <c r="I17" s="27">
        <v>122.7</v>
      </c>
      <c r="J17" s="31">
        <v>122.7</v>
      </c>
      <c r="K17" s="23">
        <v>7</v>
      </c>
      <c r="L17" s="26" t="s">
        <v>41</v>
      </c>
      <c r="M17" s="39">
        <v>1288515</v>
      </c>
      <c r="N17" s="38">
        <f t="shared" si="0"/>
        <v>1101680.325</v>
      </c>
      <c r="O17" s="39">
        <f t="shared" si="1"/>
        <v>57983.175</v>
      </c>
      <c r="P17" s="39">
        <f t="shared" si="2"/>
        <v>128851.5</v>
      </c>
      <c r="Q17" s="19">
        <f t="shared" si="3"/>
        <v>9048.560393258427</v>
      </c>
      <c r="R17" s="29">
        <v>11.595</v>
      </c>
      <c r="S17" s="4">
        <v>41638</v>
      </c>
      <c r="T17" s="3"/>
    </row>
    <row r="18" spans="1:19" ht="18.75" customHeight="1">
      <c r="A18" s="74" t="s">
        <v>33</v>
      </c>
      <c r="B18" s="74"/>
      <c r="C18" s="74"/>
      <c r="D18" s="74"/>
      <c r="E18" s="74"/>
      <c r="F18" s="74"/>
      <c r="G18" s="74"/>
      <c r="H18" s="1">
        <f>SUM(H12:H17)</f>
        <v>999.9</v>
      </c>
      <c r="I18" s="1">
        <f>SUM(I12:I17)</f>
        <v>876.0000000000001</v>
      </c>
      <c r="J18" s="1">
        <f>SUM(J12:J17)</f>
        <v>589</v>
      </c>
      <c r="K18" s="33">
        <f>SUM(K12:K16)</f>
        <v>39</v>
      </c>
      <c r="L18" s="33" t="s">
        <v>25</v>
      </c>
      <c r="M18" s="41">
        <f>SUM(M12:M17)</f>
        <v>9330175</v>
      </c>
      <c r="N18" s="41">
        <f>SUM(N12:N17)</f>
        <v>7977299.625000001</v>
      </c>
      <c r="O18" s="41">
        <f>SUM(O12:O17)</f>
        <v>419857.87500000006</v>
      </c>
      <c r="P18" s="41">
        <f>SUM(P12:P17)</f>
        <v>933017.5</v>
      </c>
      <c r="Q18" s="2">
        <v>9331</v>
      </c>
      <c r="R18" s="59">
        <v>11.595</v>
      </c>
      <c r="S18" s="33" t="s">
        <v>25</v>
      </c>
    </row>
    <row r="19" spans="13:15" ht="15">
      <c r="M19" s="36"/>
      <c r="N19" s="56">
        <f>N18*100/M18</f>
        <v>85.50000000000001</v>
      </c>
      <c r="O19" s="56">
        <f>O18*100/M18</f>
        <v>4.500000000000001</v>
      </c>
    </row>
    <row r="20" spans="8:17" ht="15">
      <c r="H20" s="57"/>
      <c r="I20" s="57"/>
      <c r="J20" s="58"/>
      <c r="Q20" s="52"/>
    </row>
    <row r="21" spans="9:15" ht="15">
      <c r="I21" s="75" t="s">
        <v>35</v>
      </c>
      <c r="J21" s="75"/>
      <c r="K21" s="75"/>
      <c r="L21" s="75"/>
      <c r="M21" s="75"/>
      <c r="N21" s="16"/>
      <c r="O21" s="16"/>
    </row>
    <row r="23" spans="12:16" ht="15">
      <c r="L23" s="43"/>
      <c r="M23" s="44"/>
      <c r="N23" s="45"/>
      <c r="O23" s="46"/>
      <c r="P23" s="46"/>
    </row>
    <row r="24" ht="15">
      <c r="N24" s="16"/>
    </row>
    <row r="33" ht="15">
      <c r="E33" s="34" t="s">
        <v>52</v>
      </c>
    </row>
  </sheetData>
  <sheetProtection/>
  <mergeCells count="25">
    <mergeCell ref="I21:M21"/>
    <mergeCell ref="S7:S10"/>
    <mergeCell ref="C8:C10"/>
    <mergeCell ref="D8:D10"/>
    <mergeCell ref="I8:I9"/>
    <mergeCell ref="J8:J9"/>
    <mergeCell ref="M8:M9"/>
    <mergeCell ref="N8:P8"/>
    <mergeCell ref="I7:J7"/>
    <mergeCell ref="I3:K3"/>
    <mergeCell ref="B4:R5"/>
    <mergeCell ref="H7:H9"/>
    <mergeCell ref="A18:G18"/>
    <mergeCell ref="M7:P7"/>
    <mergeCell ref="Q7:Q9"/>
    <mergeCell ref="R7:R9"/>
    <mergeCell ref="O1:S1"/>
    <mergeCell ref="F7:F10"/>
    <mergeCell ref="G7:G10"/>
    <mergeCell ref="K7:K9"/>
    <mergeCell ref="L7:L10"/>
    <mergeCell ref="A7:A10"/>
    <mergeCell ref="B7:B10"/>
    <mergeCell ref="C7:D7"/>
    <mergeCell ref="E7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Орлов</dc:creator>
  <cp:keywords/>
  <dc:description/>
  <cp:lastModifiedBy>Vika</cp:lastModifiedBy>
  <cp:lastPrinted>2013-03-13T05:37:44Z</cp:lastPrinted>
  <dcterms:created xsi:type="dcterms:W3CDTF">2011-03-10T13:13:06Z</dcterms:created>
  <dcterms:modified xsi:type="dcterms:W3CDTF">2013-03-21T08:02:18Z</dcterms:modified>
  <cp:category/>
  <cp:version/>
  <cp:contentType/>
  <cp:contentStatus/>
</cp:coreProperties>
</file>