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388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0">'Лист1'!$8:$10</definedName>
    <definedName name="_xlnm.Print_Titles" localSheetId="1">'Лист1 (2)'!$7:$9</definedName>
    <definedName name="_xlnm.Print_Area" localSheetId="0">'Лист1'!$A$1:$L$164</definedName>
  </definedNames>
  <calcPr fullCalcOnLoad="1"/>
</workbook>
</file>

<file path=xl/sharedStrings.xml><?xml version="1.0" encoding="utf-8"?>
<sst xmlns="http://schemas.openxmlformats.org/spreadsheetml/2006/main" count="393" uniqueCount="208">
  <si>
    <t>Продукция сельского хозяйства</t>
  </si>
  <si>
    <t>млн. руб.</t>
  </si>
  <si>
    <t>Индекс производства продукции сельского хозяйства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</si>
  <si>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</si>
  <si>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</si>
  <si>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</si>
  <si>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</si>
  <si>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</si>
  <si>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</si>
  <si>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том числе:</t>
  </si>
  <si>
    <t>тыс. тонн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</si>
  <si>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</si>
  <si>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</si>
  <si>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</si>
  <si>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</si>
  <si>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</si>
  <si>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</si>
  <si>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Нефть добытая, включая газовый конденсат</t>
  </si>
  <si>
    <t>Газ природный и попутный</t>
  </si>
  <si>
    <t>млрд.куб.м.</t>
  </si>
  <si>
    <t>млн. условных кирпичей</t>
  </si>
  <si>
    <t>тыс. руб.</t>
  </si>
  <si>
    <t>Электроэнергия</t>
  </si>
  <si>
    <t>млрд. кВт. ч.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</si>
  <si>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</si>
  <si>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</si>
  <si>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</si>
  <si>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</si>
  <si>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</si>
  <si>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</si>
  <si>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</si>
  <si>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</si>
  <si>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</si>
  <si>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</si>
  <si>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</si>
  <si>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Оборот общественного питания</t>
  </si>
  <si>
    <t>Объем платных услуг населению</t>
  </si>
  <si>
    <t>единиц</t>
  </si>
  <si>
    <t>тыс. чел.</t>
  </si>
  <si>
    <t xml:space="preserve">млрд. руб. </t>
  </si>
  <si>
    <t>Инвестиции в основной капитал</t>
  </si>
  <si>
    <t>Индекс физического объема инвестиций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</si>
  <si>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</si>
  <si>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</si>
  <si>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</si>
  <si>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млн. рублей</t>
  </si>
  <si>
    <t>млн.руб.</t>
  </si>
  <si>
    <t>Денежные доходы населения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</si>
  <si>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</si>
  <si>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</si>
  <si>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</si>
  <si>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</si>
  <si>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</si>
  <si>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</si>
  <si>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</si>
  <si>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>Среднегодовая численность занятых в экономике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</si>
  <si>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</si>
  <si>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</si>
  <si>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</si>
  <si>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</si>
  <si>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</si>
  <si>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 xml:space="preserve"> коек </t>
  </si>
  <si>
    <t>учрежд. на 100 тыс.населения</t>
  </si>
  <si>
    <t>на конец года; посещений в смену</t>
  </si>
  <si>
    <t>на конец года; тыс. чел.</t>
  </si>
  <si>
    <t>тыс. человек</t>
  </si>
  <si>
    <t>Среднесписочная численность работников организаций (без внешних совместителей)</t>
  </si>
  <si>
    <t>Безвозмездные поступления</t>
  </si>
  <si>
    <t>Численность экономически активного населения</t>
  </si>
  <si>
    <t>Показатели</t>
  </si>
  <si>
    <t>Единица измерения</t>
  </si>
  <si>
    <t>отчет</t>
  </si>
  <si>
    <t>оценка</t>
  </si>
  <si>
    <t>прогноз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</si>
  <si>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</si>
  <si>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</si>
  <si>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</si>
  <si>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</si>
  <si>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</si>
  <si>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</si>
  <si>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</si>
  <si>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</si>
  <si>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</si>
  <si>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</si>
  <si>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</si>
  <si>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</si>
  <si>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</si>
  <si>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</si>
  <si>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</si>
  <si>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</si>
  <si>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</si>
  <si>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</si>
  <si>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</si>
  <si>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1. Демографические показатели по Белоярскому району</t>
  </si>
  <si>
    <t>Промышленное производство</t>
  </si>
  <si>
    <t>Сельское хозяйство</t>
  </si>
  <si>
    <t xml:space="preserve">Производство важнейших видов продукции в натуральном выражении </t>
  </si>
  <si>
    <t>Строительство</t>
  </si>
  <si>
    <t>ПРОГНОЗ</t>
  </si>
  <si>
    <t>Реализация основных профессиональных образовательных программ подготовка квалифицированных рабочих и служащих, программ подготовки специалистов среднего звена</t>
  </si>
  <si>
    <t>Реальные денежные доходы населения</t>
  </si>
  <si>
    <t>Блоки и камни стеновые мелкие из бетона</t>
  </si>
  <si>
    <t>Блоки и прочие изделия сборные строительные неармированные для зданий и сооружений из цемента, бетона или искусственного камня</t>
  </si>
  <si>
    <t>тыс. куб.м.</t>
  </si>
  <si>
    <t>4. Малое и среднее предпринимательство, включая микропредприятия</t>
  </si>
  <si>
    <t>5. Инвестиции</t>
  </si>
  <si>
    <t>6. Консолидированный бюджет Белоярского района</t>
  </si>
  <si>
    <t>7. Денежные доходы и расходы населения</t>
  </si>
  <si>
    <t>8. Труд и занятость</t>
  </si>
  <si>
    <t>9. Развитие социальной сферы</t>
  </si>
  <si>
    <t>Индекс физического объема оборота розничной торговли</t>
  </si>
  <si>
    <t>Индекс физического объема оборота общественного питания</t>
  </si>
  <si>
    <t>Индекс физического объема платных услуг населению</t>
  </si>
  <si>
    <t>Дефицит(-),профицит(+) консолидированного бюджета Белоярского района</t>
  </si>
  <si>
    <t xml:space="preserve">Число прибывших </t>
  </si>
  <si>
    <t xml:space="preserve">Число выбывших </t>
  </si>
  <si>
    <t>Индекс физического объема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</t>
  </si>
  <si>
    <t>Объем инвестиций в основной капитал по организациям, не относящимся к субъектам малого предпринимательства - Раздел F: строительство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</si>
  <si>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F: строительство</t>
  </si>
  <si>
    <t>Объем инвестиций в основной капитал по организациям, не относящимся к субъектам малого предпринимательства -Собственные средства</t>
  </si>
  <si>
    <t>Объем инвестиций в основной капитал по организациям, не относящимся к субъектам малого предпринимательства - Кредиты банков</t>
  </si>
  <si>
    <t>Объем инвестиций в основной капитал по организациям, не относящимся к субъектам малого предпринимательства - Привлеченные средства</t>
  </si>
  <si>
    <t>Объем инвестиций в основной капитал по организациям, не относящимся к субъектам малого предпринимательства -Бюджетные средства</t>
  </si>
  <si>
    <t>Объем инвестиций в основной капитал по организациям, не относящимся к субъектам малого предпринимательства - Прочие средства</t>
  </si>
  <si>
    <t xml:space="preserve">Доходы консолидированного бюджета Белоярского района </t>
  </si>
  <si>
    <t>Налоговые доходы консолидированного бюджета Белоярского района</t>
  </si>
  <si>
    <t>Расходы консолидированного бюджета Белоярского района</t>
  </si>
  <si>
    <t>Денежные доходы населения - Доходы от предпринимательской деятельности</t>
  </si>
  <si>
    <t>Денежные доходы населения - Оплата труда</t>
  </si>
  <si>
    <t>Денежные доходы населения - Другие доходы (включая "скрытые", от продажи валюты, денежные переводы и пр.)</t>
  </si>
  <si>
    <t>Денежные доходы населения - Доходы от собственности</t>
  </si>
  <si>
    <t>Денежные доходы населения - Социальные выплаты</t>
  </si>
  <si>
    <t xml:space="preserve">Среднемесячная номинальная начисленная заработная плата </t>
  </si>
  <si>
    <t>Обеспеченность больничными койками на 10 000 человек населения</t>
  </si>
  <si>
    <t>Обеспеченность общедоступными  библиотеками</t>
  </si>
  <si>
    <t>Обеспеченность учреждениями культурно-досугового типа</t>
  </si>
  <si>
    <t>Обеспеченность дошкольными образовательными учреждениями</t>
  </si>
  <si>
    <t>Обеспеченность мощностью амбулаторно-поликлинических учреждений на 10 000 человек населения</t>
  </si>
  <si>
    <t>Численность врачей всех специальностей</t>
  </si>
  <si>
    <t>Численность среднего медицинского персонала</t>
  </si>
  <si>
    <t>Неналоговые доходы консолидированного бюджета Белоярского района</t>
  </si>
  <si>
    <t>Темп роста среднемесячной номинальной начисленной заработной платы</t>
  </si>
  <si>
    <t xml:space="preserve">ПРИЛОЖЕНИЕ
</t>
  </si>
  <si>
    <t>социально-экономического развития  Белоярского района 
на 2018 год и плановый период 2019 - 2020 годы</t>
  </si>
  <si>
    <t>2015 год</t>
  </si>
  <si>
    <t>2016 год</t>
  </si>
  <si>
    <t>2017 год</t>
  </si>
  <si>
    <t>2018 год</t>
  </si>
  <si>
    <t>2019 год</t>
  </si>
  <si>
    <t>2020 год</t>
  </si>
  <si>
    <t>вариант 1 (базовый)</t>
  </si>
  <si>
    <t>вариант 2 (целевой)</t>
  </si>
  <si>
    <t>Объем инвестиций в основной капитал по организациям, не относящимся к субъектам малого предпринимательства - Раздел А: сельское, лесное хозяйство, охота, рыболовство и рыбоводство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</si>
  <si>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А: сельское, лесное хозяйство, охота, рыболовство и рыбоводство</t>
  </si>
  <si>
    <t>Объем инвестиций в основной капитал по организациям, не относящимся к субъектам малого предпринимательства - Раздел В: добыча полезных ископаемых</t>
  </si>
  <si>
    <t>Индекс физического объема инвестиций в основной капитал по организациям, не относящимся к субъектам малого предпринимательства -  Раздел В: добыча полезных ископаемых</t>
  </si>
  <si>
    <t>Объем инвестиций в основной капитал по организациям, не относящимся к субъектам малого предпринимательства - Раздел С: обрабатывающие производства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</si>
  <si>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С: обрабатывающие производства</t>
  </si>
  <si>
    <t>Объем инвестиций в основной капитал по организациям, не относящимся к субъектам малого предпринимательства - Раздел D: обеспечение электрической энергией, газом и паром; кондиционирование воздуха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</si>
  <si>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D: обеспечение электрической энергией, газом и паром; кондиционирование воздуха</t>
  </si>
  <si>
    <t>Объем инвестиций в основной капитал по организациям, не относящимся к субъектам малого предпринимательства - Раздел E: водоснабжение; водоотведение, организация сбора и утилизации отходов, деятельность по ликвидации загрязнений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</si>
  <si>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E: водоснабжение; водоотведение, организация сбора и утилизации отходов, деятельность по ликвидации загрязнений</t>
  </si>
  <si>
    <t>Объем инвестиций в основной капитал по организациям, не относящимся к субъектам малого предпринимательства - Раздел G: торговля оптовая и розничная; ремонт автотранспортных средств и мотоциклов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</si>
  <si>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G: торговля оптовая и розничная; ремонт автотранспортных средств и мотоциклов</t>
  </si>
  <si>
    <t>Объем инвестиций в основной капитал по организациям, не относящимся к субъектам малого предпринимательства - Раздел H: транспортировка и хранение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</si>
  <si>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H: транспортировка и хранение</t>
  </si>
  <si>
    <t>Объем инвестиций в основной капитал по организациям, не относящимся к субъектам малого предпринимательства - Раздел I: деятельность гостиниц и предприятий общественного питания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</si>
  <si>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I: деятельность гостиниц и предприятий общественного питания</t>
  </si>
  <si>
    <t>Объем инвестиций в основной капитал по организациям, не относящимся к субъектам малого предпринимательства - Раздел J: деятельность в области информации и связи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</si>
  <si>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J: деятельность в области информации и связи</t>
  </si>
  <si>
    <t>Объем инвестиций в основной капитал по организациям, не относящимся к субъектам малого предпринимательства - Раздел K: деятельность финансовая и страховая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</si>
  <si>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K: деятельность финансовая и страховаяпредоставление услуг</t>
  </si>
  <si>
    <t>Объем инвестиций в основной капитал по организациям, не относящимся к субъектам малого предпринимательства - Раздел L: деятельность по операциям с недвижимым имуществом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</si>
  <si>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L: деятельность по операциям с недвижимым имуществом</t>
  </si>
  <si>
    <t>Объем инвестиций в основной капитал по организациям, не относящимся к субъектам малого предпринимательства - Раздел M: деятельность профессиональная, научная и техническая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</si>
  <si>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M: деятельность профессиональная, научная и техническая</t>
  </si>
  <si>
    <t>Объем инвестиций в основной капитал по организациям, не относящимся к субъектам малого предпринимательства - Раздел N: деятельность административная и сопутствующие дополнительные услуги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</si>
  <si>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N: деятельность административная и сопутствующие дополнительные услуги</t>
  </si>
  <si>
    <t>Объем инвестиций в основной капитал по организациям, не относящимся к субъектам малого предпринимательства - Раздел O: государственное управление и обеспечение военной безопасности; социальное обеспечение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</si>
  <si>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О: государственное управление и обеспечение военной безопасности; социальное обеспечение</t>
  </si>
  <si>
    <t>Объем инвестиций в основной капитал по организациям, не относящимся к субъектам малого предпринимательства - Раздел Р: образование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</si>
  <si>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Р: образование</t>
  </si>
  <si>
    <t>Объем инвестиций в основной капитал по организациям, не относящимся к субъектам малого предпринимательства - Раздел Q: деятельность в области здравоохранения и социальных услуг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</si>
  <si>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Q: деятельность в области здравоохранения и социальных услуг</t>
  </si>
  <si>
    <t>Объем инвестиций в основной капитал по организациям, не относящимся к субъектам малого предпринимательства - Раздел R: деятельность в области культуры, спорта, организации досуга и развлечений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</si>
  <si>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R: деятельность в области культуры, спорта, организации досуга и развлечений</t>
  </si>
  <si>
    <t>Объем инвестиций в основной капитал по организациям, не относящимся к субъектам малого предпринимательства - Раздел S: предоставление прочих видов услуг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</si>
  <si>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S: предоставление прочих видов услуг</t>
  </si>
  <si>
    <t>мест на 1000 детей в возрасте 0-6 лет</t>
  </si>
  <si>
    <t>в 14 раз</t>
  </si>
  <si>
    <t>Объем отгруженных товаров собственного производства, выполненных работ и услуг собственными силами (B+C+D+E)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</si>
  <si>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</si>
  <si>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Индекс производства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</si>
  <si>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</si>
  <si>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Индекс производства - РАЗДЕЛ С: Обрабатывающие производства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</si>
  <si>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</si>
  <si>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</si>
  <si>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Индекс производства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</si>
  <si>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</si>
  <si>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</si>
  <si>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</si>
  <si>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Число малых и средних предприятий, включая микропредприятия (на конец года)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</si>
  <si>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</si>
  <si>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Оборот малых и средних предприятий, включая микропредприятия</t>
  </si>
  <si>
    <t>_______________________________________</t>
  </si>
  <si>
    <t>ПРИЛОЖЕНИЕ</t>
  </si>
  <si>
    <t>к постановлению администрации Белоярского района</t>
  </si>
  <si>
    <t>от                     2017 года №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</si>
</sst>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  <numFmt numFmtId="170" formatCode="#,##0.000"/>
    <numFmt numFmtId="171" formatCode="#,##0.0"/>
    <numFmt numFmtId="172" formatCode="#,##0.00&quot;р.&quot;"/>
    <numFmt numFmtId="173" formatCode="#,##0.0000"/>
    <numFmt numFmtId="174" formatCode="#,##0.00000"/>
    <numFmt numFmtId="175" formatCode="#,##0.00_р_."/>
    <numFmt numFmtId="176" formatCode="#,##0.0_р_."/>
    <numFmt numFmtId="177" formatCode="0.00000000"/>
    <numFmt numFmtId="178" formatCode="0.000000000"/>
    <numFmt numFmtId="179" formatCode="0.0000000000"/>
    <numFmt numFmtId="180" formatCode="#,##0.000000"/>
    <numFmt numFmtId="181" formatCode="0_)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167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6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 shrinkToFit="1"/>
    </xf>
    <xf numFmtId="167" fontId="6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Continuous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 shrinkToFit="1"/>
    </xf>
    <xf numFmtId="171" fontId="6" fillId="0" borderId="10" xfId="0" applyNumberFormat="1" applyFont="1" applyFill="1" applyBorder="1" applyAlignment="1" applyProtection="1">
      <alignment horizontal="center" vertical="center" wrapText="1"/>
      <protection/>
    </xf>
    <xf numFmtId="171" fontId="6" fillId="0" borderId="11" xfId="0" applyNumberFormat="1" applyFont="1" applyFill="1" applyBorder="1" applyAlignment="1" applyProtection="1">
      <alignment horizontal="center" vertical="center" wrapText="1"/>
      <protection/>
    </xf>
    <xf numFmtId="171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 shrinkToFit="1"/>
      <protection/>
    </xf>
    <xf numFmtId="17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6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70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170" fontId="6" fillId="0" borderId="10" xfId="0" applyNumberFormat="1" applyFont="1" applyFill="1" applyBorder="1" applyAlignment="1">
      <alignment horizontal="center" vertical="center" wrapText="1" shrinkToFit="1"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left" vertical="center" wrapText="1" shrinkToFit="1"/>
      <protection/>
    </xf>
    <xf numFmtId="167" fontId="6" fillId="0" borderId="10" xfId="0" applyNumberFormat="1" applyFont="1" applyFill="1" applyBorder="1" applyAlignment="1" applyProtection="1">
      <alignment horizontal="center" vertical="center"/>
      <protection locked="0"/>
    </xf>
    <xf numFmtId="167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0" xfId="0" applyNumberFormat="1" applyFont="1" applyFill="1" applyBorder="1" applyAlignment="1">
      <alignment horizontal="center" vertical="center" wrapText="1" shrinkToFit="1"/>
    </xf>
    <xf numFmtId="173" fontId="6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 applyProtection="1">
      <alignment horizontal="left" vertical="center" wrapText="1" shrinkToFi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vertical="center" wrapText="1" shrinkToFit="1"/>
      <protection/>
    </xf>
    <xf numFmtId="0" fontId="6" fillId="0" borderId="0" xfId="0" applyFont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 shrinkToFit="1"/>
      <protection/>
    </xf>
    <xf numFmtId="0" fontId="9" fillId="0" borderId="13" xfId="0" applyFont="1" applyFill="1" applyBorder="1" applyAlignment="1" applyProtection="1">
      <alignment horizontal="center" vertical="center" wrapText="1" shrinkToFit="1"/>
      <protection/>
    </xf>
    <xf numFmtId="0" fontId="9" fillId="0" borderId="14" xfId="0" applyFont="1" applyFill="1" applyBorder="1" applyAlignment="1" applyProtection="1">
      <alignment horizontal="center" vertical="center" wrapText="1" shrinkToFi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 vertic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0" xfId="76"/>
    <cellStyle name="Обычный 2 21" xfId="77"/>
    <cellStyle name="Обычный 2 22" xfId="78"/>
    <cellStyle name="Обычный 2 23" xfId="79"/>
    <cellStyle name="Обычный 2 24" xfId="80"/>
    <cellStyle name="Обычный 2 25" xfId="81"/>
    <cellStyle name="Обычный 2 26" xfId="82"/>
    <cellStyle name="Обычный 2 27" xfId="83"/>
    <cellStyle name="Обычный 2 28" xfId="84"/>
    <cellStyle name="Обычный 2 29" xfId="85"/>
    <cellStyle name="Обычный 2 3" xfId="86"/>
    <cellStyle name="Обычный 2 30" xfId="87"/>
    <cellStyle name="Обычный 2 4" xfId="88"/>
    <cellStyle name="Обычный 2 5" xfId="89"/>
    <cellStyle name="Обычный 2 6" xfId="90"/>
    <cellStyle name="Обычный 2 7" xfId="91"/>
    <cellStyle name="Обычный 2 8" xfId="92"/>
    <cellStyle name="Обычный 2 9" xfId="93"/>
    <cellStyle name="Обычный 2_диаграммы к уточн. прогн.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0" xfId="107"/>
    <cellStyle name="Обычный 31" xfId="108"/>
    <cellStyle name="Обычный 32" xfId="109"/>
    <cellStyle name="Обычный 33" xfId="110"/>
    <cellStyle name="Обычный 34" xfId="111"/>
    <cellStyle name="Обычный 35" xfId="112"/>
    <cellStyle name="Обычный 36" xfId="113"/>
    <cellStyle name="Обычный 37" xfId="114"/>
    <cellStyle name="Обычный 38" xfId="115"/>
    <cellStyle name="Обычный 4" xfId="116"/>
    <cellStyle name="Обычный 4 2" xfId="117"/>
    <cellStyle name="Обычный 5" xfId="118"/>
    <cellStyle name="Обычный 6" xfId="119"/>
    <cellStyle name="Обычный 7" xfId="120"/>
    <cellStyle name="Обычный 8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tabSelected="1" zoomScale="60" zoomScaleNormal="60" zoomScalePageLayoutView="0" workbookViewId="0" topLeftCell="A1">
      <pane ySplit="10" topLeftCell="A119" activePane="bottomLeft" state="frozen"/>
      <selection pane="topLeft" activeCell="A1" sqref="A1"/>
      <selection pane="bottomLeft" activeCell="Q124" sqref="Q124"/>
    </sheetView>
  </sheetViews>
  <sheetFormatPr defaultColWidth="9.125" defaultRowHeight="12.75"/>
  <cols>
    <col min="1" max="1" width="4.50390625" style="8" customWidth="1"/>
    <col min="2" max="2" width="78.50390625" style="13" customWidth="1"/>
    <col min="3" max="3" width="43.50390625" style="8" customWidth="1"/>
    <col min="4" max="4" width="13.625" style="8" customWidth="1"/>
    <col min="5" max="5" width="15.50390625" style="8" customWidth="1"/>
    <col min="6" max="11" width="13.625" style="8" customWidth="1"/>
    <col min="12" max="12" width="15.625" style="8" customWidth="1"/>
    <col min="13" max="13" width="13.50390625" style="8" customWidth="1"/>
    <col min="14" max="16384" width="9.125" style="8" customWidth="1"/>
  </cols>
  <sheetData>
    <row r="1" spans="8:12" ht="27" customHeight="1">
      <c r="H1" s="65" t="s">
        <v>205</v>
      </c>
      <c r="I1" s="65"/>
      <c r="J1" s="65"/>
      <c r="K1" s="65"/>
      <c r="L1" s="65"/>
    </row>
    <row r="2" spans="8:12" ht="27" customHeight="1">
      <c r="H2" s="60" t="s">
        <v>206</v>
      </c>
      <c r="I2" s="60"/>
      <c r="J2" s="60"/>
      <c r="K2" s="60"/>
      <c r="L2" s="60"/>
    </row>
    <row r="3" spans="2:12" ht="16.5" customHeight="1">
      <c r="B3" s="44"/>
      <c r="C3" s="44"/>
      <c r="D3" s="44"/>
      <c r="E3" s="44"/>
      <c r="F3" s="44"/>
      <c r="G3" s="44"/>
      <c r="H3" s="66" t="s">
        <v>207</v>
      </c>
      <c r="I3" s="66"/>
      <c r="J3" s="66"/>
      <c r="K3" s="66"/>
      <c r="L3" s="66"/>
    </row>
    <row r="4" spans="2:12" ht="18.75" customHeight="1">
      <c r="B4" s="14"/>
      <c r="C4" s="69" t="s">
        <v>98</v>
      </c>
      <c r="D4" s="69"/>
      <c r="E4" s="69"/>
      <c r="F4" s="69"/>
      <c r="G4" s="14"/>
      <c r="H4" s="14"/>
      <c r="I4" s="14"/>
      <c r="J4" s="65"/>
      <c r="K4" s="65"/>
      <c r="L4" s="65"/>
    </row>
    <row r="5" spans="2:12" ht="38.25" customHeight="1">
      <c r="B5" s="70" t="s">
        <v>143</v>
      </c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2:12" ht="15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8" spans="2:12" ht="15">
      <c r="B8" s="71" t="s">
        <v>69</v>
      </c>
      <c r="C8" s="64" t="s">
        <v>70</v>
      </c>
      <c r="D8" s="27" t="s">
        <v>71</v>
      </c>
      <c r="E8" s="28" t="s">
        <v>71</v>
      </c>
      <c r="F8" s="28" t="s">
        <v>72</v>
      </c>
      <c r="G8" s="28" t="s">
        <v>73</v>
      </c>
      <c r="H8" s="28"/>
      <c r="I8" s="28"/>
      <c r="J8" s="28"/>
      <c r="K8" s="28"/>
      <c r="L8" s="28"/>
    </row>
    <row r="9" spans="2:12" ht="15">
      <c r="B9" s="71"/>
      <c r="C9" s="64"/>
      <c r="D9" s="64" t="s">
        <v>144</v>
      </c>
      <c r="E9" s="64" t="s">
        <v>145</v>
      </c>
      <c r="F9" s="64" t="s">
        <v>146</v>
      </c>
      <c r="G9" s="75" t="s">
        <v>147</v>
      </c>
      <c r="H9" s="76"/>
      <c r="I9" s="75" t="s">
        <v>148</v>
      </c>
      <c r="J9" s="76"/>
      <c r="K9" s="75" t="s">
        <v>149</v>
      </c>
      <c r="L9" s="76"/>
    </row>
    <row r="10" spans="2:12" ht="30.75">
      <c r="B10" s="71"/>
      <c r="C10" s="64"/>
      <c r="D10" s="64"/>
      <c r="E10" s="64"/>
      <c r="F10" s="64"/>
      <c r="G10" s="27" t="s">
        <v>150</v>
      </c>
      <c r="H10" s="27" t="s">
        <v>151</v>
      </c>
      <c r="I10" s="27" t="s">
        <v>150</v>
      </c>
      <c r="J10" s="27" t="s">
        <v>151</v>
      </c>
      <c r="K10" s="27" t="s">
        <v>150</v>
      </c>
      <c r="L10" s="27" t="s">
        <v>151</v>
      </c>
    </row>
    <row r="11" spans="2:12" ht="15">
      <c r="B11" s="61" t="s">
        <v>93</v>
      </c>
      <c r="C11" s="62"/>
      <c r="D11" s="62"/>
      <c r="E11" s="62"/>
      <c r="F11" s="62"/>
      <c r="G11" s="62"/>
      <c r="H11" s="62"/>
      <c r="I11" s="62"/>
      <c r="J11" s="62"/>
      <c r="K11" s="62"/>
      <c r="L11" s="63"/>
    </row>
    <row r="12" spans="2:12" ht="17.25">
      <c r="B12" s="1" t="s">
        <v>74</v>
      </c>
      <c r="C12" s="7"/>
      <c r="D12" s="7"/>
      <c r="E12" s="6"/>
      <c r="F12" s="17"/>
      <c r="G12" s="17"/>
      <c r="H12" s="17"/>
      <c r="I12" s="17"/>
      <c r="J12" s="17"/>
      <c r="K12" s="17"/>
      <c r="L12" s="17"/>
    </row>
    <row r="13" spans="2:12" ht="18">
      <c r="B13" s="3" t="s">
        <v>75</v>
      </c>
      <c r="C13" s="7" t="s">
        <v>76</v>
      </c>
      <c r="D13" s="7">
        <v>29.658</v>
      </c>
      <c r="E13" s="21">
        <v>29.512</v>
      </c>
      <c r="F13" s="21">
        <v>29.328</v>
      </c>
      <c r="G13" s="21">
        <v>29.234</v>
      </c>
      <c r="H13" s="21">
        <v>29.234</v>
      </c>
      <c r="I13" s="21">
        <v>29.175</v>
      </c>
      <c r="J13" s="21">
        <v>29.175</v>
      </c>
      <c r="K13" s="21">
        <v>29.118</v>
      </c>
      <c r="L13" s="21">
        <v>29.118</v>
      </c>
    </row>
    <row r="14" spans="2:12" ht="18">
      <c r="B14" s="3" t="s">
        <v>78</v>
      </c>
      <c r="C14" s="7" t="s">
        <v>76</v>
      </c>
      <c r="D14" s="7">
        <v>20.276</v>
      </c>
      <c r="E14" s="21">
        <v>20.212</v>
      </c>
      <c r="F14" s="21">
        <v>20.122</v>
      </c>
      <c r="G14" s="21">
        <v>20.085</v>
      </c>
      <c r="H14" s="21">
        <v>20.085</v>
      </c>
      <c r="I14" s="21">
        <v>20.055</v>
      </c>
      <c r="J14" s="21">
        <v>20.055</v>
      </c>
      <c r="K14" s="21">
        <v>20.027</v>
      </c>
      <c r="L14" s="21">
        <v>20.027</v>
      </c>
    </row>
    <row r="15" spans="2:12" ht="18">
      <c r="B15" s="3" t="s">
        <v>79</v>
      </c>
      <c r="C15" s="7" t="s">
        <v>76</v>
      </c>
      <c r="D15" s="7">
        <v>9.382</v>
      </c>
      <c r="E15" s="21">
        <v>9.3</v>
      </c>
      <c r="F15" s="21">
        <f aca="true" t="shared" si="0" ref="F15:L15">F13-F14</f>
        <v>9.206</v>
      </c>
      <c r="G15" s="21">
        <f t="shared" si="0"/>
        <v>9.149000000000001</v>
      </c>
      <c r="H15" s="21">
        <f t="shared" si="0"/>
        <v>9.149000000000001</v>
      </c>
      <c r="I15" s="21">
        <f t="shared" si="0"/>
        <v>9.120000000000001</v>
      </c>
      <c r="J15" s="21">
        <f t="shared" si="0"/>
        <v>9.120000000000001</v>
      </c>
      <c r="K15" s="21">
        <f t="shared" si="0"/>
        <v>9.090999999999998</v>
      </c>
      <c r="L15" s="21">
        <f t="shared" si="0"/>
        <v>9.090999999999998</v>
      </c>
    </row>
    <row r="16" spans="2:12" ht="30.75">
      <c r="B16" s="3" t="s">
        <v>80</v>
      </c>
      <c r="C16" s="7" t="s">
        <v>81</v>
      </c>
      <c r="D16" s="22">
        <f>416/D13</f>
        <v>14.026569559646637</v>
      </c>
      <c r="E16" s="22">
        <f>400/E13</f>
        <v>13.553808620222282</v>
      </c>
      <c r="F16" s="35">
        <f>367/F13</f>
        <v>12.513638843426078</v>
      </c>
      <c r="G16" s="35">
        <f aca="true" t="shared" si="1" ref="G16:L16">378/G13</f>
        <v>12.930149825545596</v>
      </c>
      <c r="H16" s="35">
        <f t="shared" si="1"/>
        <v>12.930149825545596</v>
      </c>
      <c r="I16" s="35">
        <f t="shared" si="1"/>
        <v>12.956298200514139</v>
      </c>
      <c r="J16" s="35">
        <f t="shared" si="1"/>
        <v>12.956298200514139</v>
      </c>
      <c r="K16" s="35">
        <f t="shared" si="1"/>
        <v>12.981660828353597</v>
      </c>
      <c r="L16" s="35">
        <f t="shared" si="1"/>
        <v>12.981660828353597</v>
      </c>
    </row>
    <row r="17" spans="2:12" ht="18">
      <c r="B17" s="3" t="s">
        <v>82</v>
      </c>
      <c r="C17" s="7" t="s">
        <v>83</v>
      </c>
      <c r="D17" s="22">
        <f>190/D13</f>
        <v>6.406365904646301</v>
      </c>
      <c r="E17" s="22">
        <f>185/E13</f>
        <v>6.268636486852806</v>
      </c>
      <c r="F17" s="35">
        <f>185/F13</f>
        <v>6.30796508456083</v>
      </c>
      <c r="G17" s="35">
        <f>190/G13</f>
        <v>6.499281658343025</v>
      </c>
      <c r="H17" s="35">
        <f>190/H13</f>
        <v>6.499281658343025</v>
      </c>
      <c r="I17" s="35">
        <f>185/I13</f>
        <v>6.341045415595544</v>
      </c>
      <c r="J17" s="35">
        <f>185/J13</f>
        <v>6.341045415595544</v>
      </c>
      <c r="K17" s="35">
        <f>185/K13</f>
        <v>6.353458341919088</v>
      </c>
      <c r="L17" s="35">
        <f>185/L13</f>
        <v>6.353458341919088</v>
      </c>
    </row>
    <row r="18" spans="2:12" ht="18">
      <c r="B18" s="3" t="s">
        <v>84</v>
      </c>
      <c r="C18" s="7" t="s">
        <v>85</v>
      </c>
      <c r="D18" s="22">
        <f>226/D13</f>
        <v>7.620203655000337</v>
      </c>
      <c r="E18" s="22">
        <f>215/E13</f>
        <v>7.2851721333694766</v>
      </c>
      <c r="F18" s="36">
        <f>182/F13</f>
        <v>6.205673758865248</v>
      </c>
      <c r="G18" s="36">
        <f>188/G13</f>
        <v>6.430868167202572</v>
      </c>
      <c r="H18" s="36">
        <f>188/H13</f>
        <v>6.430868167202572</v>
      </c>
      <c r="I18" s="36">
        <f>193/I13</f>
        <v>6.615252784918595</v>
      </c>
      <c r="J18" s="36">
        <f>193/J13</f>
        <v>6.615252784918595</v>
      </c>
      <c r="K18" s="36">
        <f>193/K13</f>
        <v>6.628202486434509</v>
      </c>
      <c r="L18" s="36">
        <f>193/L13</f>
        <v>6.628202486434509</v>
      </c>
    </row>
    <row r="19" spans="2:12" ht="18">
      <c r="B19" s="3" t="s">
        <v>114</v>
      </c>
      <c r="C19" s="7" t="s">
        <v>65</v>
      </c>
      <c r="D19" s="7">
        <v>1.492</v>
      </c>
      <c r="E19" s="21">
        <v>1.337</v>
      </c>
      <c r="F19" s="21">
        <v>1.42</v>
      </c>
      <c r="G19" s="21">
        <v>1.368</v>
      </c>
      <c r="H19" s="21">
        <v>1.368</v>
      </c>
      <c r="I19" s="21">
        <v>1.389</v>
      </c>
      <c r="J19" s="21">
        <v>1.389</v>
      </c>
      <c r="K19" s="21">
        <v>1.405</v>
      </c>
      <c r="L19" s="21">
        <v>1.405</v>
      </c>
    </row>
    <row r="20" spans="2:12" ht="18">
      <c r="B20" s="3" t="s">
        <v>115</v>
      </c>
      <c r="C20" s="7" t="s">
        <v>65</v>
      </c>
      <c r="D20" s="7">
        <v>1.768</v>
      </c>
      <c r="E20" s="21">
        <v>1.795</v>
      </c>
      <c r="F20" s="21">
        <v>1.727</v>
      </c>
      <c r="G20" s="21">
        <v>1.618</v>
      </c>
      <c r="H20" s="21">
        <v>1.618</v>
      </c>
      <c r="I20" s="21">
        <v>1.639</v>
      </c>
      <c r="J20" s="21">
        <v>1.639</v>
      </c>
      <c r="K20" s="21">
        <v>1.655</v>
      </c>
      <c r="L20" s="21">
        <v>1.655</v>
      </c>
    </row>
    <row r="21" spans="2:12" ht="18">
      <c r="B21" s="3" t="s">
        <v>86</v>
      </c>
      <c r="C21" s="7" t="s">
        <v>87</v>
      </c>
      <c r="D21" s="23">
        <f aca="true" t="shared" si="2" ref="D21:L21">(D19*1000-D20*1000)/(D13/10)</f>
        <v>-93.06089419380942</v>
      </c>
      <c r="E21" s="23">
        <f t="shared" si="2"/>
        <v>-155.19110870154512</v>
      </c>
      <c r="F21" s="23">
        <f t="shared" si="2"/>
        <v>-104.67812329514457</v>
      </c>
      <c r="G21" s="23">
        <f t="shared" si="2"/>
        <v>-85.51686392556613</v>
      </c>
      <c r="H21" s="23">
        <f t="shared" si="2"/>
        <v>-85.51686392556613</v>
      </c>
      <c r="I21" s="23">
        <f t="shared" si="2"/>
        <v>-85.6898029134533</v>
      </c>
      <c r="J21" s="23">
        <f t="shared" si="2"/>
        <v>-85.6898029134533</v>
      </c>
      <c r="K21" s="23">
        <f t="shared" si="2"/>
        <v>-85.85754516106876</v>
      </c>
      <c r="L21" s="23">
        <f t="shared" si="2"/>
        <v>-85.85754516106876</v>
      </c>
    </row>
    <row r="22" spans="2:12" ht="15">
      <c r="B22" s="61" t="s">
        <v>88</v>
      </c>
      <c r="C22" s="62"/>
      <c r="D22" s="62"/>
      <c r="E22" s="62"/>
      <c r="F22" s="62"/>
      <c r="G22" s="62"/>
      <c r="H22" s="62"/>
      <c r="I22" s="62"/>
      <c r="J22" s="62"/>
      <c r="K22" s="62"/>
      <c r="L22" s="63"/>
    </row>
    <row r="23" spans="2:12" ht="24.75" customHeight="1">
      <c r="B23" s="1" t="s">
        <v>94</v>
      </c>
      <c r="D23" s="7"/>
      <c r="E23" s="6"/>
      <c r="F23" s="6"/>
      <c r="G23" s="6"/>
      <c r="H23" s="6"/>
      <c r="I23" s="6"/>
      <c r="J23" s="6"/>
      <c r="K23" s="6"/>
      <c r="L23" s="6"/>
    </row>
    <row r="24" spans="2:12" ht="36">
      <c r="B24" s="45" t="s">
        <v>190</v>
      </c>
      <c r="C24" s="7" t="s">
        <v>89</v>
      </c>
      <c r="D24" s="39">
        <v>21437.323999999997</v>
      </c>
      <c r="E24" s="21">
        <v>24302.743000000002</v>
      </c>
      <c r="F24" s="21">
        <v>29870.67613002421</v>
      </c>
      <c r="G24" s="21">
        <v>35571.27250571453</v>
      </c>
      <c r="H24" s="21">
        <v>35790.043697084</v>
      </c>
      <c r="I24" s="21">
        <v>39838.407173117324</v>
      </c>
      <c r="J24" s="21">
        <v>40134.96613167115</v>
      </c>
      <c r="K24" s="21">
        <v>43189.88828730291</v>
      </c>
      <c r="L24" s="21">
        <v>43458.80314462625</v>
      </c>
    </row>
    <row r="25" spans="2:12" ht="30.75">
      <c r="B25" s="3" t="s">
        <v>90</v>
      </c>
      <c r="C25" s="7" t="s">
        <v>27</v>
      </c>
      <c r="D25" s="30">
        <v>125.1</v>
      </c>
      <c r="E25" s="35">
        <v>123.2</v>
      </c>
      <c r="F25" s="35">
        <v>114.8590514142582</v>
      </c>
      <c r="G25" s="35">
        <v>117.66157037091509</v>
      </c>
      <c r="H25" s="35">
        <v>118.38662720628496</v>
      </c>
      <c r="I25" s="35">
        <v>110.2513368910123</v>
      </c>
      <c r="J25" s="35">
        <v>110.49019913444164</v>
      </c>
      <c r="K25" s="35">
        <v>104.75086926912151</v>
      </c>
      <c r="L25" s="35">
        <v>104.91463763806904</v>
      </c>
    </row>
    <row r="26" spans="2:12" ht="17.25">
      <c r="B26" s="1" t="s">
        <v>91</v>
      </c>
      <c r="C26" s="7"/>
      <c r="D26" s="16"/>
      <c r="E26" s="17"/>
      <c r="F26" s="17"/>
      <c r="G26" s="17"/>
      <c r="H26" s="17"/>
      <c r="I26" s="17"/>
      <c r="J26" s="17"/>
      <c r="K26" s="17"/>
      <c r="L26" s="17"/>
    </row>
    <row r="27" spans="2:12" ht="54">
      <c r="B27" s="45" t="s">
        <v>191</v>
      </c>
      <c r="C27" s="7" t="s">
        <v>89</v>
      </c>
      <c r="D27" s="39">
        <v>18690.725</v>
      </c>
      <c r="E27" s="21">
        <v>21749.555</v>
      </c>
      <c r="F27" s="21">
        <v>27315.1304</v>
      </c>
      <c r="G27" s="21">
        <v>32905.0142725208</v>
      </c>
      <c r="H27" s="21">
        <v>33115.250844468</v>
      </c>
      <c r="I27" s="21">
        <v>37038.09858643452</v>
      </c>
      <c r="J27" s="21">
        <v>37318.761850926116</v>
      </c>
      <c r="K27" s="21">
        <v>40254.816117141905</v>
      </c>
      <c r="L27" s="21">
        <v>40505.223051941226</v>
      </c>
    </row>
    <row r="28" spans="2:12" ht="30.75">
      <c r="B28" s="3" t="s">
        <v>192</v>
      </c>
      <c r="C28" s="7" t="s">
        <v>27</v>
      </c>
      <c r="D28" s="7">
        <v>132.7</v>
      </c>
      <c r="E28" s="35">
        <v>128.4</v>
      </c>
      <c r="F28" s="35">
        <v>117.1542686255063</v>
      </c>
      <c r="G28" s="35">
        <v>119.38991393734257</v>
      </c>
      <c r="H28" s="35">
        <v>120.15271944848378</v>
      </c>
      <c r="I28" s="35">
        <v>111.1161420937989</v>
      </c>
      <c r="J28" s="35">
        <v>111.35729293268271</v>
      </c>
      <c r="K28" s="35">
        <v>105.11111064611451</v>
      </c>
      <c r="L28" s="35">
        <v>105.2749724258889</v>
      </c>
    </row>
    <row r="29" spans="2:12" ht="17.25">
      <c r="B29" s="1" t="s">
        <v>92</v>
      </c>
      <c r="C29" s="7"/>
      <c r="D29" s="7"/>
      <c r="E29" s="17"/>
      <c r="F29" s="17"/>
      <c r="G29" s="17"/>
      <c r="H29" s="17"/>
      <c r="I29" s="17"/>
      <c r="J29" s="17"/>
      <c r="K29" s="17"/>
      <c r="L29" s="17"/>
    </row>
    <row r="30" spans="2:12" ht="54">
      <c r="B30" s="3" t="s">
        <v>193</v>
      </c>
      <c r="C30" s="7" t="s">
        <v>89</v>
      </c>
      <c r="D30" s="39">
        <v>1317.1239999999998</v>
      </c>
      <c r="E30" s="21">
        <v>1311.177</v>
      </c>
      <c r="F30" s="21">
        <v>1349.5473571428572</v>
      </c>
      <c r="G30" s="21">
        <v>1420.4630000000002</v>
      </c>
      <c r="H30" s="21">
        <v>1425.0352300000002</v>
      </c>
      <c r="I30" s="21">
        <v>1497.47</v>
      </c>
      <c r="J30" s="21">
        <v>1506.59259272896</v>
      </c>
      <c r="K30" s="21">
        <v>1582.002</v>
      </c>
      <c r="L30" s="21">
        <v>1591.7519416325326</v>
      </c>
    </row>
    <row r="31" spans="2:12" ht="30.75">
      <c r="B31" s="3" t="s">
        <v>194</v>
      </c>
      <c r="C31" s="7" t="s">
        <v>27</v>
      </c>
      <c r="D31" s="23">
        <v>79.77246335449209</v>
      </c>
      <c r="E31" s="36">
        <v>97.5</v>
      </c>
      <c r="F31" s="36">
        <v>98.60575303367159</v>
      </c>
      <c r="G31" s="36">
        <v>99.84425994894858</v>
      </c>
      <c r="H31" s="36">
        <v>100.17274438941826</v>
      </c>
      <c r="I31" s="36">
        <v>100.02050949419667</v>
      </c>
      <c r="J31" s="36">
        <v>100.20008051225251</v>
      </c>
      <c r="K31" s="36">
        <v>100.13682665319178</v>
      </c>
      <c r="L31" s="36">
        <v>100.32156222033683</v>
      </c>
    </row>
    <row r="32" spans="2:12" ht="36.75" customHeight="1">
      <c r="B32" s="1" t="s">
        <v>195</v>
      </c>
      <c r="C32" s="7"/>
      <c r="D32" s="23"/>
      <c r="E32" s="36"/>
      <c r="F32" s="36"/>
      <c r="G32" s="36"/>
      <c r="H32" s="36"/>
      <c r="I32" s="36"/>
      <c r="J32" s="36"/>
      <c r="K32" s="36"/>
      <c r="L32" s="36"/>
    </row>
    <row r="33" spans="2:12" ht="72">
      <c r="B33" s="3" t="s">
        <v>196</v>
      </c>
      <c r="C33" s="7" t="s">
        <v>89</v>
      </c>
      <c r="D33" s="39">
        <v>1290.483</v>
      </c>
      <c r="E33" s="21">
        <v>1099.561</v>
      </c>
      <c r="F33" s="21">
        <v>1056.006</v>
      </c>
      <c r="G33" s="21">
        <v>1089.0537077700003</v>
      </c>
      <c r="H33" s="21">
        <v>1092.370622616</v>
      </c>
      <c r="I33" s="21">
        <v>1139.8275697336535</v>
      </c>
      <c r="J33" s="21">
        <v>1145.6018430560778</v>
      </c>
      <c r="K33" s="21">
        <v>1183.0498311779536</v>
      </c>
      <c r="L33" s="21">
        <v>1190.2344908615426</v>
      </c>
    </row>
    <row r="34" spans="2:12" ht="42.75" customHeight="1">
      <c r="B34" s="3" t="s">
        <v>197</v>
      </c>
      <c r="C34" s="7" t="s">
        <v>27</v>
      </c>
      <c r="D34" s="23">
        <v>104.57474296822427</v>
      </c>
      <c r="E34" s="36">
        <v>80.91679424557631</v>
      </c>
      <c r="F34" s="36">
        <v>91.11847599236893</v>
      </c>
      <c r="G34" s="36">
        <v>98.5</v>
      </c>
      <c r="H34" s="36">
        <v>98.8</v>
      </c>
      <c r="I34" s="36">
        <v>99.3</v>
      </c>
      <c r="J34" s="36">
        <v>99.5</v>
      </c>
      <c r="K34" s="36">
        <v>99.8</v>
      </c>
      <c r="L34" s="36">
        <v>99.9</v>
      </c>
    </row>
    <row r="35" spans="2:12" ht="57" customHeight="1">
      <c r="B35" s="1" t="s">
        <v>198</v>
      </c>
      <c r="C35" s="7"/>
      <c r="D35" s="7"/>
      <c r="E35" s="17"/>
      <c r="F35" s="17"/>
      <c r="G35" s="17"/>
      <c r="H35" s="17"/>
      <c r="I35" s="17"/>
      <c r="J35" s="17"/>
      <c r="K35" s="17"/>
      <c r="L35" s="17"/>
    </row>
    <row r="36" spans="2:12" ht="72">
      <c r="B36" s="3" t="s">
        <v>199</v>
      </c>
      <c r="C36" s="7" t="s">
        <v>89</v>
      </c>
      <c r="D36" s="39">
        <v>138.992</v>
      </c>
      <c r="E36" s="21">
        <v>142.45</v>
      </c>
      <c r="F36" s="21">
        <v>149.99237288135592</v>
      </c>
      <c r="G36" s="21">
        <v>156.7415254237288</v>
      </c>
      <c r="H36" s="21">
        <v>157.387</v>
      </c>
      <c r="I36" s="21">
        <v>163.01101694915255</v>
      </c>
      <c r="J36" s="21">
        <v>164.00984495999998</v>
      </c>
      <c r="K36" s="21">
        <v>170.02033898305083</v>
      </c>
      <c r="L36" s="21">
        <v>171.59366019095035</v>
      </c>
    </row>
    <row r="37" spans="2:12" ht="54">
      <c r="B37" s="3" t="s">
        <v>200</v>
      </c>
      <c r="C37" s="7" t="s">
        <v>27</v>
      </c>
      <c r="D37" s="23">
        <v>83.1321648425084</v>
      </c>
      <c r="E37" s="36">
        <v>102.79630187904567</v>
      </c>
      <c r="F37" s="36">
        <v>98.0398054538761</v>
      </c>
      <c r="G37" s="36">
        <v>98.75572510488897</v>
      </c>
      <c r="H37" s="36">
        <v>101.18611580569122</v>
      </c>
      <c r="I37" s="36">
        <v>99.99989602460475</v>
      </c>
      <c r="J37" s="36">
        <v>100.2</v>
      </c>
      <c r="K37" s="36">
        <v>100.28837205954278</v>
      </c>
      <c r="L37" s="36">
        <v>100.6</v>
      </c>
    </row>
    <row r="38" spans="2:12" ht="17.25">
      <c r="B38" s="1" t="s">
        <v>95</v>
      </c>
      <c r="C38" s="7"/>
      <c r="D38" s="16"/>
      <c r="E38" s="17"/>
      <c r="F38" s="17"/>
      <c r="G38" s="17"/>
      <c r="H38" s="17"/>
      <c r="I38" s="17"/>
      <c r="J38" s="17"/>
      <c r="K38" s="17"/>
      <c r="L38" s="17"/>
    </row>
    <row r="39" spans="2:12" ht="18">
      <c r="B39" s="4" t="s">
        <v>0</v>
      </c>
      <c r="C39" s="19" t="s">
        <v>1</v>
      </c>
      <c r="D39" s="46">
        <v>197.404</v>
      </c>
      <c r="E39" s="21">
        <v>209.723</v>
      </c>
      <c r="F39" s="21">
        <v>215.93595000000002</v>
      </c>
      <c r="G39" s="21">
        <v>227.678264</v>
      </c>
      <c r="H39" s="21">
        <v>228.49806678000002</v>
      </c>
      <c r="I39" s="21">
        <v>236.69948</v>
      </c>
      <c r="J39" s="21">
        <v>238.05271647087807</v>
      </c>
      <c r="K39" s="21">
        <v>246.20197675</v>
      </c>
      <c r="L39" s="21">
        <v>248.98389669338883</v>
      </c>
    </row>
    <row r="40" spans="2:12" ht="30.75">
      <c r="B40" s="3" t="s">
        <v>2</v>
      </c>
      <c r="C40" s="7" t="s">
        <v>27</v>
      </c>
      <c r="D40" s="30">
        <v>96.8</v>
      </c>
      <c r="E40" s="35">
        <v>103.5</v>
      </c>
      <c r="F40" s="35">
        <v>99.28877072186751</v>
      </c>
      <c r="G40" s="35">
        <v>100.13092968725567</v>
      </c>
      <c r="H40" s="35">
        <v>100.58699606634254</v>
      </c>
      <c r="I40" s="35">
        <v>100.44663277933904</v>
      </c>
      <c r="J40" s="35">
        <v>100.65845538684256</v>
      </c>
      <c r="K40" s="35">
        <v>100.5943741377168</v>
      </c>
      <c r="L40" s="35">
        <v>100.86009235049896</v>
      </c>
    </row>
    <row r="41" spans="2:12" ht="36">
      <c r="B41" s="3" t="s">
        <v>3</v>
      </c>
      <c r="C41" s="7"/>
      <c r="D41" s="7"/>
      <c r="E41" s="17"/>
      <c r="F41" s="17"/>
      <c r="G41" s="17"/>
      <c r="H41" s="17"/>
      <c r="I41" s="17"/>
      <c r="J41" s="17"/>
      <c r="K41" s="17"/>
      <c r="L41" s="17"/>
    </row>
    <row r="42" spans="2:12" ht="18">
      <c r="B42" s="3" t="s">
        <v>4</v>
      </c>
      <c r="C42" s="7" t="s">
        <v>5</v>
      </c>
      <c r="D42" s="9">
        <v>67.2</v>
      </c>
      <c r="E42" s="21">
        <v>85.3275</v>
      </c>
      <c r="F42" s="10">
        <v>85.80695</v>
      </c>
      <c r="G42" s="10">
        <v>91.334264</v>
      </c>
      <c r="H42" s="10">
        <v>91.13727773400001</v>
      </c>
      <c r="I42" s="10">
        <v>94.29948</v>
      </c>
      <c r="J42" s="10">
        <v>94.33583163335247</v>
      </c>
      <c r="K42" s="10">
        <v>97.30197675</v>
      </c>
      <c r="L42" s="10">
        <v>98.0281360834819</v>
      </c>
    </row>
    <row r="43" spans="2:12" ht="30.75">
      <c r="B43" s="3" t="s">
        <v>6</v>
      </c>
      <c r="C43" s="7" t="s">
        <v>27</v>
      </c>
      <c r="D43" s="30">
        <v>98.4</v>
      </c>
      <c r="E43" s="35">
        <v>104</v>
      </c>
      <c r="F43" s="35">
        <v>96.69412873025425</v>
      </c>
      <c r="G43" s="35">
        <v>100.03906872836119</v>
      </c>
      <c r="H43" s="35">
        <v>100.2</v>
      </c>
      <c r="I43" s="35">
        <v>100.1421472159474</v>
      </c>
      <c r="J43" s="35">
        <v>100.3</v>
      </c>
      <c r="K43" s="35">
        <v>100.17864212213364</v>
      </c>
      <c r="L43" s="35">
        <v>100.4</v>
      </c>
    </row>
    <row r="44" spans="2:12" ht="18">
      <c r="B44" s="3" t="s">
        <v>7</v>
      </c>
      <c r="C44" s="7" t="s">
        <v>5</v>
      </c>
      <c r="D44" s="39">
        <v>130.204</v>
      </c>
      <c r="E44" s="21">
        <v>124.3955</v>
      </c>
      <c r="F44" s="21">
        <v>130.12900000000002</v>
      </c>
      <c r="G44" s="21">
        <v>136.344</v>
      </c>
      <c r="H44" s="21">
        <v>137.360789046</v>
      </c>
      <c r="I44" s="21">
        <v>142.4</v>
      </c>
      <c r="J44" s="21">
        <v>143.71688483752558</v>
      </c>
      <c r="K44" s="21">
        <v>148.9</v>
      </c>
      <c r="L44" s="21">
        <v>150.95576060990692</v>
      </c>
    </row>
    <row r="45" spans="2:12" ht="30.75">
      <c r="B45" s="3" t="s">
        <v>8</v>
      </c>
      <c r="C45" s="7" t="s">
        <v>27</v>
      </c>
      <c r="D45" s="30">
        <v>95.8</v>
      </c>
      <c r="E45" s="35">
        <v>103.2</v>
      </c>
      <c r="F45" s="35">
        <v>101.16933226024965</v>
      </c>
      <c r="G45" s="35">
        <v>100.940298592988</v>
      </c>
      <c r="H45" s="35">
        <v>101.4</v>
      </c>
      <c r="I45" s="35">
        <v>100.32824810025927</v>
      </c>
      <c r="J45" s="35">
        <v>100.7</v>
      </c>
      <c r="K45" s="35">
        <v>100.73661535797017</v>
      </c>
      <c r="L45" s="35">
        <v>100.9</v>
      </c>
    </row>
    <row r="46" spans="2:12" ht="34.5">
      <c r="B46" s="1" t="s">
        <v>96</v>
      </c>
      <c r="C46" s="7"/>
      <c r="D46" s="7"/>
      <c r="E46" s="6"/>
      <c r="F46" s="6"/>
      <c r="G46" s="6"/>
      <c r="H46" s="6"/>
      <c r="I46" s="6"/>
      <c r="J46" s="6"/>
      <c r="K46" s="6"/>
      <c r="L46" s="6"/>
    </row>
    <row r="47" spans="2:12" ht="18">
      <c r="B47" s="3" t="s">
        <v>11</v>
      </c>
      <c r="C47" s="7" t="s">
        <v>10</v>
      </c>
      <c r="D47" s="54">
        <v>1.9318</v>
      </c>
      <c r="E47" s="55">
        <v>2.0085</v>
      </c>
      <c r="F47" s="55">
        <v>1.9455</v>
      </c>
      <c r="G47" s="55">
        <v>1.94948</v>
      </c>
      <c r="H47" s="55">
        <v>1.94948</v>
      </c>
      <c r="I47" s="55">
        <v>1.9526</v>
      </c>
      <c r="J47" s="55">
        <v>1.9526</v>
      </c>
      <c r="K47" s="55">
        <v>1.9572</v>
      </c>
      <c r="L47" s="55">
        <v>1.9572</v>
      </c>
    </row>
    <row r="48" spans="2:12" ht="18">
      <c r="B48" s="3" t="s">
        <v>12</v>
      </c>
      <c r="C48" s="7" t="s">
        <v>10</v>
      </c>
      <c r="D48" s="54">
        <v>0.2509</v>
      </c>
      <c r="E48" s="55">
        <v>0.2719</v>
      </c>
      <c r="F48" s="55">
        <v>0.2725</v>
      </c>
      <c r="G48" s="55">
        <v>0.2735</v>
      </c>
      <c r="H48" s="55">
        <v>0.2735</v>
      </c>
      <c r="I48" s="55">
        <v>0.275</v>
      </c>
      <c r="J48" s="55">
        <v>0.275</v>
      </c>
      <c r="K48" s="55">
        <v>0.2775</v>
      </c>
      <c r="L48" s="55">
        <v>0.2775</v>
      </c>
    </row>
    <row r="49" spans="2:12" ht="18">
      <c r="B49" s="3" t="s">
        <v>13</v>
      </c>
      <c r="C49" s="7" t="s">
        <v>10</v>
      </c>
      <c r="D49" s="9">
        <v>0.334</v>
      </c>
      <c r="E49" s="10">
        <v>0.335</v>
      </c>
      <c r="F49" s="10">
        <v>0.336</v>
      </c>
      <c r="G49" s="10">
        <v>0.337</v>
      </c>
      <c r="H49" s="10">
        <v>0.337</v>
      </c>
      <c r="I49" s="10">
        <v>0.338</v>
      </c>
      <c r="J49" s="10">
        <v>0.338</v>
      </c>
      <c r="K49" s="10">
        <v>0.338</v>
      </c>
      <c r="L49" s="10">
        <v>0.338</v>
      </c>
    </row>
    <row r="50" spans="2:12" ht="18">
      <c r="B50" s="3" t="s">
        <v>14</v>
      </c>
      <c r="C50" s="7" t="s">
        <v>10</v>
      </c>
      <c r="D50" s="39">
        <v>1.22</v>
      </c>
      <c r="E50" s="21">
        <v>1.199</v>
      </c>
      <c r="F50" s="21">
        <v>1.201</v>
      </c>
      <c r="G50" s="21">
        <v>1.203</v>
      </c>
      <c r="H50" s="21">
        <v>1.203</v>
      </c>
      <c r="I50" s="21">
        <v>1.205</v>
      </c>
      <c r="J50" s="21">
        <v>1.205</v>
      </c>
      <c r="K50" s="21">
        <v>1.2080000000000002</v>
      </c>
      <c r="L50" s="21">
        <v>1.2080000000000002</v>
      </c>
    </row>
    <row r="51" spans="2:12" ht="18">
      <c r="B51" s="3" t="s">
        <v>15</v>
      </c>
      <c r="C51" s="7" t="s">
        <v>16</v>
      </c>
      <c r="D51" s="39">
        <v>1.563</v>
      </c>
      <c r="E51" s="21">
        <v>2.595</v>
      </c>
      <c r="F51" s="21">
        <v>1.5</v>
      </c>
      <c r="G51" s="21">
        <v>1.5</v>
      </c>
      <c r="H51" s="21">
        <v>1.5</v>
      </c>
      <c r="I51" s="21">
        <v>1.5</v>
      </c>
      <c r="J51" s="21">
        <v>1.5</v>
      </c>
      <c r="K51" s="21">
        <v>1.5</v>
      </c>
      <c r="L51" s="21">
        <v>1.5</v>
      </c>
    </row>
    <row r="52" spans="2:12" ht="18">
      <c r="B52" s="3" t="s">
        <v>17</v>
      </c>
      <c r="C52" s="7" t="s">
        <v>10</v>
      </c>
      <c r="D52" s="30">
        <v>1236.8</v>
      </c>
      <c r="E52" s="35">
        <v>1930.3</v>
      </c>
      <c r="F52" s="35">
        <v>2620.2470000000003</v>
      </c>
      <c r="G52" s="35">
        <v>3161.3940000000002</v>
      </c>
      <c r="H52" s="35">
        <v>3161.3940000000002</v>
      </c>
      <c r="I52" s="35">
        <v>3455.6</v>
      </c>
      <c r="J52" s="35">
        <v>3455.6</v>
      </c>
      <c r="K52" s="35">
        <v>3449.08</v>
      </c>
      <c r="L52" s="35">
        <v>3449.08</v>
      </c>
    </row>
    <row r="53" spans="2:12" ht="18">
      <c r="B53" s="3" t="s">
        <v>18</v>
      </c>
      <c r="C53" s="7" t="s">
        <v>19</v>
      </c>
      <c r="D53" s="39">
        <v>0.1216</v>
      </c>
      <c r="E53" s="21">
        <v>0.19700399999999998</v>
      </c>
      <c r="F53" s="21">
        <v>0.267221</v>
      </c>
      <c r="G53" s="21">
        <v>0.319909</v>
      </c>
      <c r="H53" s="21">
        <v>0.319909</v>
      </c>
      <c r="I53" s="21">
        <v>0.347218</v>
      </c>
      <c r="J53" s="21">
        <v>0.347218</v>
      </c>
      <c r="K53" s="21">
        <v>0.34434200000000004</v>
      </c>
      <c r="L53" s="21">
        <v>0.34434200000000004</v>
      </c>
    </row>
    <row r="54" spans="2:12" ht="18">
      <c r="B54" s="4" t="s">
        <v>101</v>
      </c>
      <c r="C54" s="15" t="s">
        <v>20</v>
      </c>
      <c r="D54" s="42">
        <v>0.08</v>
      </c>
      <c r="E54" s="42">
        <v>0.08</v>
      </c>
      <c r="F54" s="42">
        <v>0.08</v>
      </c>
      <c r="G54" s="42">
        <v>0.08</v>
      </c>
      <c r="H54" s="42">
        <v>0.08</v>
      </c>
      <c r="I54" s="42">
        <v>0.08</v>
      </c>
      <c r="J54" s="42">
        <v>0.08</v>
      </c>
      <c r="K54" s="42">
        <v>0.08</v>
      </c>
      <c r="L54" s="42">
        <v>0.08</v>
      </c>
    </row>
    <row r="55" spans="2:12" ht="36">
      <c r="B55" s="4" t="s">
        <v>102</v>
      </c>
      <c r="C55" s="15" t="s">
        <v>103</v>
      </c>
      <c r="D55" s="7">
        <v>1.2</v>
      </c>
      <c r="E55" s="7">
        <v>0.8</v>
      </c>
      <c r="F55" s="7">
        <v>0.8</v>
      </c>
      <c r="G55" s="30">
        <v>0.8</v>
      </c>
      <c r="H55" s="30">
        <v>0.8</v>
      </c>
      <c r="I55" s="30">
        <v>1</v>
      </c>
      <c r="J55" s="30">
        <v>1</v>
      </c>
      <c r="K55" s="30">
        <v>1</v>
      </c>
      <c r="L55" s="30">
        <v>1</v>
      </c>
    </row>
    <row r="56" spans="2:12" ht="18">
      <c r="B56" s="3" t="s">
        <v>22</v>
      </c>
      <c r="C56" s="7" t="s">
        <v>23</v>
      </c>
      <c r="D56" s="54">
        <v>0.310146</v>
      </c>
      <c r="E56" s="55">
        <v>0.188029</v>
      </c>
      <c r="F56" s="55">
        <v>0.16954</v>
      </c>
      <c r="G56" s="55">
        <v>0.16954</v>
      </c>
      <c r="H56" s="55">
        <v>0.16954</v>
      </c>
      <c r="I56" s="55">
        <v>0.16954</v>
      </c>
      <c r="J56" s="55">
        <v>0.16954</v>
      </c>
      <c r="K56" s="55">
        <v>0.16954</v>
      </c>
      <c r="L56" s="55">
        <v>0.16954</v>
      </c>
    </row>
    <row r="57" spans="2:12" ht="17.25">
      <c r="B57" s="1" t="s">
        <v>97</v>
      </c>
      <c r="C57" s="16"/>
      <c r="D57" s="16"/>
      <c r="E57" s="18"/>
      <c r="F57" s="17"/>
      <c r="G57" s="17"/>
      <c r="H57" s="17"/>
      <c r="I57" s="17"/>
      <c r="J57" s="17"/>
      <c r="K57" s="17"/>
      <c r="L57" s="17"/>
    </row>
    <row r="58" spans="2:12" ht="36">
      <c r="B58" s="3" t="s">
        <v>24</v>
      </c>
      <c r="C58" s="19" t="s">
        <v>25</v>
      </c>
      <c r="D58" s="53">
        <v>5223.959</v>
      </c>
      <c r="E58" s="52">
        <v>5496.3</v>
      </c>
      <c r="F58" s="52">
        <v>4050</v>
      </c>
      <c r="G58" s="52">
        <v>4333.5</v>
      </c>
      <c r="H58" s="52">
        <v>4414.5</v>
      </c>
      <c r="I58" s="52">
        <v>4593.51</v>
      </c>
      <c r="J58" s="52">
        <v>4714.686000000001</v>
      </c>
      <c r="K58" s="52">
        <v>4869.1206</v>
      </c>
      <c r="L58" s="52">
        <v>5139.007740000001</v>
      </c>
    </row>
    <row r="59" spans="2:12" ht="36">
      <c r="B59" s="3" t="s">
        <v>26</v>
      </c>
      <c r="C59" s="7" t="s">
        <v>27</v>
      </c>
      <c r="D59" s="22">
        <v>73.0764648389564</v>
      </c>
      <c r="E59" s="51">
        <v>99.9176700976811</v>
      </c>
      <c r="F59" s="51">
        <v>70.37816062454517</v>
      </c>
      <c r="G59" s="51">
        <v>102.00190657769303</v>
      </c>
      <c r="H59" s="51">
        <v>103.71075166508089</v>
      </c>
      <c r="I59" s="51">
        <v>100.95238095238096</v>
      </c>
      <c r="J59" s="51">
        <v>101.6175071360609</v>
      </c>
      <c r="K59" s="51">
        <v>101.14503816793894</v>
      </c>
      <c r="L59" s="51">
        <v>103.90848427073404</v>
      </c>
    </row>
    <row r="60" spans="2:12" ht="18">
      <c r="B60" s="4" t="s">
        <v>28</v>
      </c>
      <c r="C60" s="19" t="s">
        <v>29</v>
      </c>
      <c r="D60" s="19">
        <v>17.16</v>
      </c>
      <c r="E60" s="6">
        <v>17.14</v>
      </c>
      <c r="F60" s="6">
        <v>7.07</v>
      </c>
      <c r="G60" s="6">
        <v>11.5</v>
      </c>
      <c r="H60" s="6">
        <v>11.5</v>
      </c>
      <c r="I60" s="6">
        <v>13.5</v>
      </c>
      <c r="J60" s="6">
        <v>13.5</v>
      </c>
      <c r="K60" s="6">
        <v>11.5</v>
      </c>
      <c r="L60" s="6">
        <v>11.5</v>
      </c>
    </row>
    <row r="61" spans="2:12" ht="15">
      <c r="B61" s="61" t="s">
        <v>31</v>
      </c>
      <c r="C61" s="62"/>
      <c r="D61" s="62"/>
      <c r="E61" s="62"/>
      <c r="F61" s="62"/>
      <c r="G61" s="62"/>
      <c r="H61" s="62"/>
      <c r="I61" s="62"/>
      <c r="J61" s="62"/>
      <c r="K61" s="62"/>
      <c r="L61" s="63"/>
    </row>
    <row r="62" spans="2:12" ht="39.75" customHeight="1">
      <c r="B62" s="3" t="s">
        <v>32</v>
      </c>
      <c r="C62" s="7" t="s">
        <v>33</v>
      </c>
      <c r="D62" s="23">
        <v>112.9</v>
      </c>
      <c r="E62" s="36">
        <v>106.5</v>
      </c>
      <c r="F62" s="36">
        <v>104</v>
      </c>
      <c r="G62" s="36">
        <v>104</v>
      </c>
      <c r="H62" s="36">
        <v>104</v>
      </c>
      <c r="I62" s="36">
        <v>104</v>
      </c>
      <c r="J62" s="36">
        <v>104</v>
      </c>
      <c r="K62" s="36">
        <v>104</v>
      </c>
      <c r="L62" s="36">
        <v>104</v>
      </c>
    </row>
    <row r="63" spans="2:12" ht="18">
      <c r="B63" s="4" t="s">
        <v>34</v>
      </c>
      <c r="C63" s="20" t="s">
        <v>25</v>
      </c>
      <c r="D63" s="37">
        <v>3513.971</v>
      </c>
      <c r="E63" s="21">
        <v>3804.9833195418</v>
      </c>
      <c r="F63" s="21">
        <v>3992.675536728158</v>
      </c>
      <c r="G63" s="21">
        <v>4222.973061686638</v>
      </c>
      <c r="H63" s="21">
        <v>4222.973061686638</v>
      </c>
      <c r="I63" s="21">
        <v>4479.881850867407</v>
      </c>
      <c r="J63" s="21">
        <v>4497.360736369727</v>
      </c>
      <c r="K63" s="21">
        <v>4761.720177869177</v>
      </c>
      <c r="L63" s="21">
        <v>4789.576750215351</v>
      </c>
    </row>
    <row r="64" spans="2:12" ht="30.75">
      <c r="B64" s="4" t="s">
        <v>110</v>
      </c>
      <c r="C64" s="20" t="s">
        <v>27</v>
      </c>
      <c r="D64" s="38">
        <v>98.74230855557619</v>
      </c>
      <c r="E64" s="36">
        <v>100.54</v>
      </c>
      <c r="F64" s="36">
        <v>100.8</v>
      </c>
      <c r="G64" s="36">
        <v>101.7</v>
      </c>
      <c r="H64" s="36">
        <v>101.7</v>
      </c>
      <c r="I64" s="36">
        <v>102.2</v>
      </c>
      <c r="J64" s="36">
        <v>102.5</v>
      </c>
      <c r="K64" s="36">
        <v>102.4</v>
      </c>
      <c r="L64" s="36">
        <v>102.5</v>
      </c>
    </row>
    <row r="65" spans="2:12" ht="18">
      <c r="B65" s="3" t="s">
        <v>35</v>
      </c>
      <c r="C65" s="7" t="s">
        <v>89</v>
      </c>
      <c r="D65" s="39">
        <v>693.596</v>
      </c>
      <c r="E65" s="21">
        <v>736.4637007800001</v>
      </c>
      <c r="F65" s="21">
        <v>768.985937806445</v>
      </c>
      <c r="G65" s="21">
        <v>805.3435929459338</v>
      </c>
      <c r="H65" s="21">
        <v>805.3435929459337</v>
      </c>
      <c r="I65" s="21">
        <v>841.74512334709</v>
      </c>
      <c r="J65" s="21">
        <v>842.5826806837537</v>
      </c>
      <c r="K65" s="21">
        <v>881.5428327789406</v>
      </c>
      <c r="L65" s="21">
        <v>884.1725618023038</v>
      </c>
    </row>
    <row r="66" spans="2:12" ht="30.75">
      <c r="B66" s="3" t="s">
        <v>111</v>
      </c>
      <c r="C66" s="7" t="s">
        <v>27</v>
      </c>
      <c r="D66" s="30">
        <v>98.30890556965541</v>
      </c>
      <c r="E66" s="35">
        <v>99.7</v>
      </c>
      <c r="F66" s="35">
        <v>100.4</v>
      </c>
      <c r="G66" s="35">
        <v>100.7</v>
      </c>
      <c r="H66" s="35">
        <v>100.7</v>
      </c>
      <c r="I66" s="35">
        <v>100.5</v>
      </c>
      <c r="J66" s="35">
        <v>100.6</v>
      </c>
      <c r="K66" s="35">
        <v>100.7</v>
      </c>
      <c r="L66" s="35">
        <v>100.9</v>
      </c>
    </row>
    <row r="67" spans="2:12" ht="18">
      <c r="B67" s="4" t="s">
        <v>36</v>
      </c>
      <c r="C67" s="20" t="s">
        <v>1</v>
      </c>
      <c r="D67" s="37">
        <v>1412.552</v>
      </c>
      <c r="E67" s="41">
        <v>1511.2272325119998</v>
      </c>
      <c r="F67" s="41">
        <v>1596.604015012765</v>
      </c>
      <c r="G67" s="41">
        <v>1705.1188034971226</v>
      </c>
      <c r="H67" s="41">
        <v>1703.4886707977946</v>
      </c>
      <c r="I67" s="41">
        <v>1824.5760166325242</v>
      </c>
      <c r="J67" s="41">
        <v>1828.1772275455098</v>
      </c>
      <c r="K67" s="41">
        <v>1956.2191762325608</v>
      </c>
      <c r="L67" s="41">
        <v>1969.6415814129814</v>
      </c>
    </row>
    <row r="68" spans="2:12" ht="30.75">
      <c r="B68" s="4" t="s">
        <v>112</v>
      </c>
      <c r="C68" s="7" t="s">
        <v>27</v>
      </c>
      <c r="D68" s="30">
        <v>98.47939427406007</v>
      </c>
      <c r="E68" s="35">
        <v>99.8</v>
      </c>
      <c r="F68" s="35">
        <v>101.1</v>
      </c>
      <c r="G68" s="35">
        <v>102.1</v>
      </c>
      <c r="H68" s="35">
        <v>102.1</v>
      </c>
      <c r="I68" s="35">
        <v>102.3</v>
      </c>
      <c r="J68" s="35">
        <v>102.6</v>
      </c>
      <c r="K68" s="35">
        <v>102.5</v>
      </c>
      <c r="L68" s="35">
        <v>103</v>
      </c>
    </row>
    <row r="69" spans="2:12" ht="27.75" customHeight="1">
      <c r="B69" s="61" t="s">
        <v>104</v>
      </c>
      <c r="C69" s="62"/>
      <c r="D69" s="62"/>
      <c r="E69" s="62"/>
      <c r="F69" s="62"/>
      <c r="G69" s="62"/>
      <c r="H69" s="62"/>
      <c r="I69" s="62"/>
      <c r="J69" s="62"/>
      <c r="K69" s="62"/>
      <c r="L69" s="63"/>
    </row>
    <row r="70" spans="2:12" ht="37.5" customHeight="1">
      <c r="B70" s="3" t="s">
        <v>201</v>
      </c>
      <c r="C70" s="25" t="s">
        <v>37</v>
      </c>
      <c r="D70" s="56">
        <v>1096</v>
      </c>
      <c r="E70" s="24">
        <v>1079</v>
      </c>
      <c r="F70" s="24">
        <v>1079</v>
      </c>
      <c r="G70" s="24">
        <v>1080</v>
      </c>
      <c r="H70" s="24">
        <v>1085</v>
      </c>
      <c r="I70" s="24">
        <v>1085</v>
      </c>
      <c r="J70" s="24">
        <v>1090</v>
      </c>
      <c r="K70" s="24">
        <v>1090</v>
      </c>
      <c r="L70" s="24">
        <v>1095</v>
      </c>
    </row>
    <row r="71" spans="2:12" ht="62.25" customHeight="1">
      <c r="B71" s="3" t="s">
        <v>202</v>
      </c>
      <c r="C71" s="25" t="s">
        <v>38</v>
      </c>
      <c r="D71" s="56">
        <v>4310</v>
      </c>
      <c r="E71" s="24">
        <v>4200</v>
      </c>
      <c r="F71" s="24">
        <v>4200</v>
      </c>
      <c r="G71" s="24">
        <v>4210</v>
      </c>
      <c r="H71" s="24">
        <v>4220</v>
      </c>
      <c r="I71" s="24">
        <v>4220</v>
      </c>
      <c r="J71" s="24">
        <v>4230</v>
      </c>
      <c r="K71" s="24">
        <v>4230</v>
      </c>
      <c r="L71" s="24">
        <v>4240</v>
      </c>
    </row>
    <row r="72" spans="2:12" ht="24.75" customHeight="1">
      <c r="B72" s="57" t="s">
        <v>203</v>
      </c>
      <c r="C72" s="58" t="s">
        <v>39</v>
      </c>
      <c r="D72" s="39">
        <v>6</v>
      </c>
      <c r="E72" s="21">
        <v>6.1</v>
      </c>
      <c r="F72" s="21">
        <v>6.1</v>
      </c>
      <c r="G72" s="21">
        <v>6.11</v>
      </c>
      <c r="H72" s="21">
        <v>6.12</v>
      </c>
      <c r="I72" s="21">
        <v>6.12</v>
      </c>
      <c r="J72" s="21">
        <v>6.13</v>
      </c>
      <c r="K72" s="21">
        <v>6.13</v>
      </c>
      <c r="L72" s="21">
        <v>6.14</v>
      </c>
    </row>
    <row r="73" spans="2:12" ht="28.5" customHeight="1">
      <c r="B73" s="61" t="s">
        <v>105</v>
      </c>
      <c r="C73" s="62"/>
      <c r="D73" s="62"/>
      <c r="E73" s="62"/>
      <c r="F73" s="62"/>
      <c r="G73" s="62"/>
      <c r="H73" s="62"/>
      <c r="I73" s="62"/>
      <c r="J73" s="62"/>
      <c r="K73" s="62"/>
      <c r="L73" s="63"/>
    </row>
    <row r="74" spans="2:12" ht="18">
      <c r="B74" s="4" t="s">
        <v>40</v>
      </c>
      <c r="C74" s="7" t="s">
        <v>25</v>
      </c>
      <c r="D74" s="6">
        <v>24440.491152000006</v>
      </c>
      <c r="E74" s="6">
        <v>14481.536832000002</v>
      </c>
      <c r="F74" s="6">
        <v>16322.079038874546</v>
      </c>
      <c r="G74" s="6">
        <v>17455.5843298883</v>
      </c>
      <c r="H74" s="6">
        <v>17823.821593573542</v>
      </c>
      <c r="I74" s="6">
        <v>18292.999906997888</v>
      </c>
      <c r="J74" s="6">
        <v>18751.14869209943</v>
      </c>
      <c r="K74" s="6">
        <v>17638.477234584097</v>
      </c>
      <c r="L74" s="6">
        <v>18227.922308055717</v>
      </c>
    </row>
    <row r="75" spans="2:12" ht="30.75">
      <c r="B75" s="4" t="s">
        <v>41</v>
      </c>
      <c r="C75" s="7" t="s">
        <v>27</v>
      </c>
      <c r="D75" s="6">
        <v>136.9763088552632</v>
      </c>
      <c r="E75" s="6">
        <v>56.26992714087566</v>
      </c>
      <c r="F75" s="6">
        <v>107.03663619607022</v>
      </c>
      <c r="G75" s="6">
        <v>102.33934298363538</v>
      </c>
      <c r="H75" s="6">
        <v>103.80292946294962</v>
      </c>
      <c r="I75" s="6">
        <v>100.38065888322305</v>
      </c>
      <c r="J75" s="6">
        <v>100.86552254702003</v>
      </c>
      <c r="K75" s="6">
        <v>92.62440415420922</v>
      </c>
      <c r="L75" s="6">
        <v>92.84587414817368</v>
      </c>
    </row>
    <row r="76" spans="2:12" ht="72">
      <c r="B76" s="3" t="s">
        <v>42</v>
      </c>
      <c r="C76" s="7" t="s">
        <v>89</v>
      </c>
      <c r="D76" s="6">
        <v>24246.519000000004</v>
      </c>
      <c r="E76" s="6">
        <v>14366.614000000003</v>
      </c>
      <c r="F76" s="6">
        <v>16192.550000000001</v>
      </c>
      <c r="G76" s="6">
        <v>17317.059999999998</v>
      </c>
      <c r="H76" s="6">
        <v>17682.375000000004</v>
      </c>
      <c r="I76" s="6">
        <v>18147.829999999998</v>
      </c>
      <c r="J76" s="6">
        <v>18602.343</v>
      </c>
      <c r="K76" s="6">
        <v>17498.501499999995</v>
      </c>
      <c r="L76" s="6">
        <v>18083.268845000002</v>
      </c>
    </row>
    <row r="77" spans="2:12" ht="72">
      <c r="B77" s="3" t="s">
        <v>116</v>
      </c>
      <c r="C77" s="7" t="s">
        <v>27</v>
      </c>
      <c r="D77" s="6">
        <v>136.9763088552632</v>
      </c>
      <c r="E77" s="6">
        <v>56.26996630804916</v>
      </c>
      <c r="F77" s="6">
        <v>107.03663619607022</v>
      </c>
      <c r="G77" s="6">
        <v>102.33934298363538</v>
      </c>
      <c r="H77" s="6">
        <v>103.80292946294963</v>
      </c>
      <c r="I77" s="6">
        <v>100.38065888322305</v>
      </c>
      <c r="J77" s="6">
        <v>100.86552254702003</v>
      </c>
      <c r="K77" s="6">
        <v>92.62440415420922</v>
      </c>
      <c r="L77" s="6">
        <v>92.84587414817368</v>
      </c>
    </row>
    <row r="78" spans="2:12" ht="87">
      <c r="B78" s="2" t="s">
        <v>43</v>
      </c>
      <c r="C78" s="20"/>
      <c r="D78" s="20"/>
      <c r="E78" s="6"/>
      <c r="F78" s="6"/>
      <c r="G78" s="6"/>
      <c r="H78" s="6"/>
      <c r="I78" s="6"/>
      <c r="J78" s="6"/>
      <c r="K78" s="6"/>
      <c r="L78" s="6"/>
    </row>
    <row r="79" spans="2:12" ht="54">
      <c r="B79" s="4" t="s">
        <v>152</v>
      </c>
      <c r="C79" s="20" t="s">
        <v>1</v>
      </c>
      <c r="D79" s="52">
        <v>26.26</v>
      </c>
      <c r="E79" s="52">
        <v>21.3</v>
      </c>
      <c r="F79" s="52">
        <v>21.5</v>
      </c>
      <c r="G79" s="52">
        <v>22.6</v>
      </c>
      <c r="H79" s="52">
        <v>23.1</v>
      </c>
      <c r="I79" s="52">
        <v>24</v>
      </c>
      <c r="J79" s="52">
        <v>25</v>
      </c>
      <c r="K79" s="52">
        <v>25.3</v>
      </c>
      <c r="L79" s="52">
        <v>27.2</v>
      </c>
    </row>
    <row r="80" spans="2:12" ht="72">
      <c r="B80" s="4" t="s">
        <v>153</v>
      </c>
      <c r="C80" s="20" t="s">
        <v>27</v>
      </c>
      <c r="D80" s="52">
        <v>108.74</v>
      </c>
      <c r="E80" s="52">
        <v>77.02939919238473</v>
      </c>
      <c r="F80" s="52">
        <v>95.85846831543232</v>
      </c>
      <c r="G80" s="52">
        <v>100.58974073661955</v>
      </c>
      <c r="H80" s="52">
        <v>102.13104606950216</v>
      </c>
      <c r="I80" s="52">
        <v>101.71905197843554</v>
      </c>
      <c r="J80" s="52">
        <v>103.76328688888611</v>
      </c>
      <c r="K80" s="52">
        <v>101.26480947806597</v>
      </c>
      <c r="L80" s="52">
        <v>103.91595033428845</v>
      </c>
    </row>
    <row r="81" spans="2:12" ht="54">
      <c r="B81" s="4" t="s">
        <v>154</v>
      </c>
      <c r="C81" s="20" t="s">
        <v>1</v>
      </c>
      <c r="D81" s="53">
        <v>21252.68</v>
      </c>
      <c r="E81" s="53">
        <v>11612.298</v>
      </c>
      <c r="F81" s="53">
        <v>13594.1</v>
      </c>
      <c r="G81" s="53">
        <v>14597.5</v>
      </c>
      <c r="H81" s="53">
        <v>14918.645</v>
      </c>
      <c r="I81" s="53">
        <v>15240.5</v>
      </c>
      <c r="J81" s="53">
        <v>15636.753</v>
      </c>
      <c r="K81" s="53">
        <v>14538.911499999998</v>
      </c>
      <c r="L81" s="53">
        <v>14975.078844999998</v>
      </c>
    </row>
    <row r="82" spans="2:12" ht="54">
      <c r="B82" s="4" t="s">
        <v>155</v>
      </c>
      <c r="C82" s="20" t="s">
        <v>27</v>
      </c>
      <c r="D82" s="53">
        <v>168.91</v>
      </c>
      <c r="E82" s="53">
        <v>51.88909521915994</v>
      </c>
      <c r="F82" s="53">
        <v>111.17417537174707</v>
      </c>
      <c r="G82" s="53">
        <v>102.75707491875963</v>
      </c>
      <c r="H82" s="53">
        <v>104.3189433863936</v>
      </c>
      <c r="I82" s="53">
        <v>100.00465885684775</v>
      </c>
      <c r="J82" s="53">
        <v>100.49232353849007</v>
      </c>
      <c r="K82" s="53">
        <v>91.6393390493711</v>
      </c>
      <c r="L82" s="53">
        <v>91.46940623903362</v>
      </c>
    </row>
    <row r="83" spans="2:12" ht="54">
      <c r="B83" s="4" t="s">
        <v>156</v>
      </c>
      <c r="C83" s="20" t="s">
        <v>1</v>
      </c>
      <c r="D83" s="52">
        <v>5.86</v>
      </c>
      <c r="E83" s="52">
        <v>5.2</v>
      </c>
      <c r="F83" s="52">
        <v>4.9</v>
      </c>
      <c r="G83" s="52">
        <v>5</v>
      </c>
      <c r="H83" s="52">
        <v>5.1</v>
      </c>
      <c r="I83" s="52">
        <v>5.2</v>
      </c>
      <c r="J83" s="52">
        <v>5.5</v>
      </c>
      <c r="K83" s="52">
        <v>5.5</v>
      </c>
      <c r="L83" s="52">
        <v>6</v>
      </c>
    </row>
    <row r="84" spans="2:12" ht="54">
      <c r="B84" s="4" t="s">
        <v>157</v>
      </c>
      <c r="C84" s="20" t="s">
        <v>27</v>
      </c>
      <c r="D84" s="52">
        <v>61.43</v>
      </c>
      <c r="E84" s="52">
        <v>84.27084650065311</v>
      </c>
      <c r="F84" s="52">
        <v>89.48791000073052</v>
      </c>
      <c r="G84" s="52">
        <v>97.64671418806758</v>
      </c>
      <c r="H84" s="52">
        <v>98.93691316830913</v>
      </c>
      <c r="I84" s="52">
        <v>99.6168582375479</v>
      </c>
      <c r="J84" s="52">
        <v>103.39706352339596</v>
      </c>
      <c r="K84" s="52">
        <v>101.60348777063476</v>
      </c>
      <c r="L84" s="52">
        <v>104.19380046887208</v>
      </c>
    </row>
    <row r="85" spans="2:12" ht="72">
      <c r="B85" s="4" t="s">
        <v>158</v>
      </c>
      <c r="C85" s="20" t="s">
        <v>1</v>
      </c>
      <c r="D85" s="52">
        <v>276.575</v>
      </c>
      <c r="E85" s="52">
        <v>81.352</v>
      </c>
      <c r="F85" s="52">
        <v>85</v>
      </c>
      <c r="G85" s="52">
        <v>149</v>
      </c>
      <c r="H85" s="52">
        <v>106</v>
      </c>
      <c r="I85" s="52">
        <v>195.29999999999998</v>
      </c>
      <c r="J85" s="52">
        <v>150</v>
      </c>
      <c r="K85" s="52">
        <v>125</v>
      </c>
      <c r="L85" s="52">
        <v>145</v>
      </c>
    </row>
    <row r="86" spans="2:12" ht="72">
      <c r="B86" s="4" t="s">
        <v>159</v>
      </c>
      <c r="C86" s="20" t="s">
        <v>27</v>
      </c>
      <c r="D86" s="52">
        <v>87.3</v>
      </c>
      <c r="E86" s="52">
        <v>27.933602069610988</v>
      </c>
      <c r="F86" s="52">
        <v>99.22527705331653</v>
      </c>
      <c r="G86" s="52">
        <v>167.7455671263721</v>
      </c>
      <c r="H86" s="52">
        <v>118.54171326325206</v>
      </c>
      <c r="I86" s="52">
        <v>125.54964128673916</v>
      </c>
      <c r="J86" s="52">
        <v>135.67539210188318</v>
      </c>
      <c r="K86" s="52">
        <v>61.483281711970015</v>
      </c>
      <c r="L86" s="52">
        <v>92.32728430436167</v>
      </c>
    </row>
    <row r="87" spans="2:12" ht="72">
      <c r="B87" s="4" t="s">
        <v>160</v>
      </c>
      <c r="C87" s="20" t="s">
        <v>1</v>
      </c>
      <c r="D87" s="52">
        <v>189.738</v>
      </c>
      <c r="E87" s="52">
        <v>37.1</v>
      </c>
      <c r="F87" s="52">
        <v>47</v>
      </c>
      <c r="G87" s="52">
        <v>60</v>
      </c>
      <c r="H87" s="52">
        <v>70</v>
      </c>
      <c r="I87" s="52">
        <v>80</v>
      </c>
      <c r="J87" s="52">
        <v>90</v>
      </c>
      <c r="K87" s="52">
        <v>110</v>
      </c>
      <c r="L87" s="52">
        <v>115</v>
      </c>
    </row>
    <row r="88" spans="2:12" ht="90">
      <c r="B88" s="4" t="s">
        <v>161</v>
      </c>
      <c r="C88" s="20" t="s">
        <v>27</v>
      </c>
      <c r="D88" s="52">
        <v>352.2</v>
      </c>
      <c r="E88" s="52">
        <v>18.569115604676924</v>
      </c>
      <c r="F88" s="52">
        <v>120.30829640892533</v>
      </c>
      <c r="G88" s="52">
        <v>122.16227221826325</v>
      </c>
      <c r="H88" s="52">
        <v>141.57430628589918</v>
      </c>
      <c r="I88" s="52">
        <v>127.71392081736909</v>
      </c>
      <c r="J88" s="52">
        <v>123.27078482399672</v>
      </c>
      <c r="K88" s="52">
        <v>132.08453410182517</v>
      </c>
      <c r="L88" s="52">
        <v>122.04181258622519</v>
      </c>
    </row>
    <row r="89" spans="2:12" ht="54">
      <c r="B89" s="4" t="s">
        <v>117</v>
      </c>
      <c r="C89" s="20" t="s">
        <v>1</v>
      </c>
      <c r="D89" s="52">
        <v>718.59</v>
      </c>
      <c r="E89" s="52">
        <v>759.481</v>
      </c>
      <c r="F89" s="52">
        <v>708.2</v>
      </c>
      <c r="G89" s="52">
        <v>700</v>
      </c>
      <c r="H89" s="52">
        <v>700</v>
      </c>
      <c r="I89" s="52">
        <v>735</v>
      </c>
      <c r="J89" s="52">
        <v>735</v>
      </c>
      <c r="K89" s="52">
        <v>740</v>
      </c>
      <c r="L89" s="52">
        <v>745</v>
      </c>
    </row>
    <row r="90" spans="2:12" ht="54">
      <c r="B90" s="4" t="s">
        <v>118</v>
      </c>
      <c r="C90" s="20" t="s">
        <v>27</v>
      </c>
      <c r="D90" s="52">
        <v>21.73</v>
      </c>
      <c r="E90" s="52">
        <v>100.37079710560647</v>
      </c>
      <c r="F90" s="52">
        <v>88.55450049282857</v>
      </c>
      <c r="G90" s="52">
        <v>94.58577511015864</v>
      </c>
      <c r="H90" s="52">
        <v>93.9564020818591</v>
      </c>
      <c r="I90" s="52">
        <v>100.57471264367815</v>
      </c>
      <c r="J90" s="52">
        <v>100.67114093959732</v>
      </c>
      <c r="K90" s="52">
        <v>96.7149587981206</v>
      </c>
      <c r="L90" s="52">
        <v>96.81045292997811</v>
      </c>
    </row>
    <row r="91" spans="2:12" ht="72">
      <c r="B91" s="4" t="s">
        <v>162</v>
      </c>
      <c r="C91" s="20" t="s">
        <v>1</v>
      </c>
      <c r="D91" s="52">
        <v>50.49</v>
      </c>
      <c r="E91" s="52">
        <v>0</v>
      </c>
      <c r="F91" s="52">
        <v>31</v>
      </c>
      <c r="G91" s="52">
        <v>35</v>
      </c>
      <c r="H91" s="52">
        <v>40</v>
      </c>
      <c r="I91" s="52">
        <v>38</v>
      </c>
      <c r="J91" s="52">
        <v>43</v>
      </c>
      <c r="K91" s="52">
        <v>40</v>
      </c>
      <c r="L91" s="52">
        <v>47</v>
      </c>
    </row>
    <row r="92" spans="2:12" ht="72">
      <c r="B92" s="4" t="s">
        <v>163</v>
      </c>
      <c r="C92" s="20" t="s">
        <v>27</v>
      </c>
      <c r="D92" s="52">
        <v>549.18</v>
      </c>
      <c r="E92" s="52">
        <v>0</v>
      </c>
      <c r="F92" s="52">
        <v>0</v>
      </c>
      <c r="G92" s="52">
        <v>108.04136440808769</v>
      </c>
      <c r="H92" s="52">
        <v>122.65423770391266</v>
      </c>
      <c r="I92" s="52">
        <v>103.99562123700053</v>
      </c>
      <c r="J92" s="52">
        <v>103.06807286673057</v>
      </c>
      <c r="K92" s="52">
        <v>101.11734668082309</v>
      </c>
      <c r="L92" s="52">
        <v>104.39572643877301</v>
      </c>
    </row>
    <row r="93" spans="2:12" ht="54">
      <c r="B93" s="4" t="s">
        <v>164</v>
      </c>
      <c r="C93" s="20" t="s">
        <v>1</v>
      </c>
      <c r="D93" s="52">
        <v>893.112</v>
      </c>
      <c r="E93" s="52">
        <v>937.27</v>
      </c>
      <c r="F93" s="52">
        <v>946</v>
      </c>
      <c r="G93" s="52">
        <v>900</v>
      </c>
      <c r="H93" s="52">
        <v>920</v>
      </c>
      <c r="I93" s="52">
        <v>920</v>
      </c>
      <c r="J93" s="52">
        <v>940</v>
      </c>
      <c r="K93" s="52">
        <v>950</v>
      </c>
      <c r="L93" s="52">
        <v>970</v>
      </c>
    </row>
    <row r="94" spans="2:12" ht="54">
      <c r="B94" s="4" t="s">
        <v>165</v>
      </c>
      <c r="C94" s="20" t="s">
        <v>27</v>
      </c>
      <c r="D94" s="52">
        <v>76.28</v>
      </c>
      <c r="E94" s="52">
        <v>99.6621887021598</v>
      </c>
      <c r="F94" s="52">
        <v>95.85130912674381</v>
      </c>
      <c r="G94" s="52">
        <v>91.04059398929768</v>
      </c>
      <c r="H94" s="52">
        <v>92.4444730263105</v>
      </c>
      <c r="I94" s="52">
        <v>97.91400595998296</v>
      </c>
      <c r="J94" s="52">
        <v>97.96156571762059</v>
      </c>
      <c r="K94" s="52">
        <v>99.19391889069874</v>
      </c>
      <c r="L94" s="52">
        <v>98.55920664919019</v>
      </c>
    </row>
    <row r="95" spans="2:12" ht="54">
      <c r="B95" s="4" t="s">
        <v>166</v>
      </c>
      <c r="C95" s="20" t="s">
        <v>1</v>
      </c>
      <c r="D95" s="52">
        <v>46.14</v>
      </c>
      <c r="E95" s="52">
        <v>0</v>
      </c>
      <c r="F95" s="52">
        <v>18</v>
      </c>
      <c r="G95" s="52">
        <v>10</v>
      </c>
      <c r="H95" s="52">
        <v>11</v>
      </c>
      <c r="I95" s="52">
        <v>10.5</v>
      </c>
      <c r="J95" s="52">
        <v>12</v>
      </c>
      <c r="K95" s="52">
        <v>11.5</v>
      </c>
      <c r="L95" s="52">
        <v>14</v>
      </c>
    </row>
    <row r="96" spans="2:12" ht="72">
      <c r="B96" s="4" t="s">
        <v>167</v>
      </c>
      <c r="C96" s="20" t="s">
        <v>27</v>
      </c>
      <c r="D96" s="52">
        <v>75.89</v>
      </c>
      <c r="E96" s="52">
        <v>0</v>
      </c>
      <c r="F96" s="52">
        <v>0</v>
      </c>
      <c r="G96" s="52">
        <v>53.163211057947905</v>
      </c>
      <c r="H96" s="52">
        <v>58.09040980143642</v>
      </c>
      <c r="I96" s="52">
        <v>100.57471264367815</v>
      </c>
      <c r="J96" s="52">
        <v>104.59339318399721</v>
      </c>
      <c r="K96" s="52">
        <v>105.2101916655231</v>
      </c>
      <c r="L96" s="52">
        <v>111.42948105698822</v>
      </c>
    </row>
    <row r="97" spans="2:12" ht="54">
      <c r="B97" s="4" t="s">
        <v>168</v>
      </c>
      <c r="C97" s="20" t="s">
        <v>1</v>
      </c>
      <c r="D97" s="52">
        <v>0.73</v>
      </c>
      <c r="E97" s="52">
        <v>0</v>
      </c>
      <c r="F97" s="52">
        <v>0.8</v>
      </c>
      <c r="G97" s="52">
        <v>0.7</v>
      </c>
      <c r="H97" s="52">
        <v>0.8</v>
      </c>
      <c r="I97" s="52">
        <v>0.77</v>
      </c>
      <c r="J97" s="52">
        <v>0.9</v>
      </c>
      <c r="K97" s="52">
        <v>0.85</v>
      </c>
      <c r="L97" s="52">
        <v>1</v>
      </c>
    </row>
    <row r="98" spans="2:12" ht="72">
      <c r="B98" s="4" t="s">
        <v>169</v>
      </c>
      <c r="C98" s="20" t="s">
        <v>27</v>
      </c>
      <c r="D98" s="52">
        <v>76.2</v>
      </c>
      <c r="E98" s="52">
        <v>0</v>
      </c>
      <c r="F98" s="52">
        <v>0</v>
      </c>
      <c r="G98" s="52">
        <v>83.73205741626793</v>
      </c>
      <c r="H98" s="52">
        <v>95.05703422053232</v>
      </c>
      <c r="I98" s="52">
        <v>105.3639846743295</v>
      </c>
      <c r="J98" s="52">
        <v>107.86193672099712</v>
      </c>
      <c r="K98" s="52">
        <v>106.04189278540863</v>
      </c>
      <c r="L98" s="52">
        <v>106.12331529236972</v>
      </c>
    </row>
    <row r="99" spans="2:12" ht="54">
      <c r="B99" s="4" t="s">
        <v>170</v>
      </c>
      <c r="C99" s="20" t="s">
        <v>1</v>
      </c>
      <c r="D99" s="52">
        <v>0.77</v>
      </c>
      <c r="E99" s="52">
        <v>0</v>
      </c>
      <c r="F99" s="52">
        <v>0.75</v>
      </c>
      <c r="G99" s="52">
        <v>0.71</v>
      </c>
      <c r="H99" s="52">
        <v>0.83</v>
      </c>
      <c r="I99" s="52">
        <v>0.76</v>
      </c>
      <c r="J99" s="52">
        <v>0.89</v>
      </c>
      <c r="K99" s="52">
        <v>0.84</v>
      </c>
      <c r="L99" s="52">
        <v>0.99</v>
      </c>
    </row>
    <row r="100" spans="2:12" ht="72">
      <c r="B100" s="4" t="s">
        <v>171</v>
      </c>
      <c r="C100" s="20" t="s">
        <v>27</v>
      </c>
      <c r="D100" s="52">
        <v>31.21</v>
      </c>
      <c r="E100" s="52">
        <v>0</v>
      </c>
      <c r="F100" s="52">
        <v>0</v>
      </c>
      <c r="G100" s="52">
        <v>90.59011164274322</v>
      </c>
      <c r="H100" s="52">
        <v>105.19645120405578</v>
      </c>
      <c r="I100" s="52">
        <v>102.5308941773245</v>
      </c>
      <c r="J100" s="52">
        <v>102.80816458547518</v>
      </c>
      <c r="K100" s="52">
        <v>106.17321401486424</v>
      </c>
      <c r="L100" s="52">
        <v>106.24255497247351</v>
      </c>
    </row>
    <row r="101" spans="2:12" ht="54">
      <c r="B101" s="4" t="s">
        <v>172</v>
      </c>
      <c r="C101" s="20" t="s">
        <v>1</v>
      </c>
      <c r="D101" s="52">
        <v>527.04</v>
      </c>
      <c r="E101" s="52">
        <v>430.512</v>
      </c>
      <c r="F101" s="52">
        <v>412</v>
      </c>
      <c r="G101" s="52">
        <v>400</v>
      </c>
      <c r="H101" s="52">
        <v>420</v>
      </c>
      <c r="I101" s="52">
        <v>420</v>
      </c>
      <c r="J101" s="52">
        <v>450</v>
      </c>
      <c r="K101" s="52">
        <v>442</v>
      </c>
      <c r="L101" s="52">
        <v>475</v>
      </c>
    </row>
    <row r="102" spans="2:12" ht="72">
      <c r="B102" s="4" t="s">
        <v>173</v>
      </c>
      <c r="C102" s="20" t="s">
        <v>27</v>
      </c>
      <c r="D102" s="52" t="s">
        <v>189</v>
      </c>
      <c r="E102" s="52">
        <v>77.57348680238785</v>
      </c>
      <c r="F102" s="52">
        <v>90.88319441263533</v>
      </c>
      <c r="G102" s="52">
        <v>92.90658243136527</v>
      </c>
      <c r="H102" s="52">
        <v>96.90280187529994</v>
      </c>
      <c r="I102" s="52">
        <v>100.57471264367815</v>
      </c>
      <c r="J102" s="52">
        <v>102.72565401999726</v>
      </c>
      <c r="K102" s="52">
        <v>101.09327112208958</v>
      </c>
      <c r="L102" s="52">
        <v>100.81714952775124</v>
      </c>
    </row>
    <row r="103" spans="2:12" ht="54">
      <c r="B103" s="4" t="s">
        <v>174</v>
      </c>
      <c r="C103" s="20" t="s">
        <v>1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</row>
    <row r="104" spans="2:12" ht="72">
      <c r="B104" s="4" t="s">
        <v>175</v>
      </c>
      <c r="C104" s="20" t="s">
        <v>27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</row>
    <row r="105" spans="2:12" ht="72">
      <c r="B105" s="4" t="s">
        <v>176</v>
      </c>
      <c r="C105" s="20" t="s">
        <v>1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</row>
    <row r="106" spans="2:12" ht="72">
      <c r="B106" s="4" t="s">
        <v>177</v>
      </c>
      <c r="C106" s="20" t="s">
        <v>27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</row>
    <row r="107" spans="2:12" ht="81.75" customHeight="1">
      <c r="B107" s="4" t="s">
        <v>178</v>
      </c>
      <c r="C107" s="20" t="s">
        <v>1</v>
      </c>
      <c r="D107" s="52">
        <v>42.94</v>
      </c>
      <c r="E107" s="52">
        <v>42.602</v>
      </c>
      <c r="F107" s="52">
        <v>43.1</v>
      </c>
      <c r="G107" s="52">
        <v>42.55</v>
      </c>
      <c r="H107" s="52">
        <v>42.7</v>
      </c>
      <c r="I107" s="52">
        <v>43</v>
      </c>
      <c r="J107" s="52">
        <v>43.2</v>
      </c>
      <c r="K107" s="52">
        <v>44</v>
      </c>
      <c r="L107" s="52">
        <v>46</v>
      </c>
    </row>
    <row r="108" spans="2:12" ht="79.5" customHeight="1">
      <c r="B108" s="4" t="s">
        <v>179</v>
      </c>
      <c r="C108" s="20" t="s">
        <v>27</v>
      </c>
      <c r="D108" s="52">
        <v>72.15</v>
      </c>
      <c r="E108" s="52">
        <v>94.21923565690061</v>
      </c>
      <c r="F108" s="52">
        <v>96.07688433408666</v>
      </c>
      <c r="G108" s="52">
        <v>94.47262958070137</v>
      </c>
      <c r="H108" s="52">
        <v>94.17483436697749</v>
      </c>
      <c r="I108" s="52">
        <v>96.79844762303534</v>
      </c>
      <c r="J108" s="52">
        <v>96.99996182871872</v>
      </c>
      <c r="K108" s="52">
        <v>98.29546723856757</v>
      </c>
      <c r="L108" s="52">
        <v>235</v>
      </c>
    </row>
    <row r="109" spans="2:12" ht="79.5" customHeight="1">
      <c r="B109" s="4" t="s">
        <v>180</v>
      </c>
      <c r="C109" s="20"/>
      <c r="D109" s="52">
        <v>36.32</v>
      </c>
      <c r="E109" s="52">
        <v>205.269</v>
      </c>
      <c r="F109" s="52">
        <v>62</v>
      </c>
      <c r="G109" s="52">
        <v>180</v>
      </c>
      <c r="H109" s="52">
        <v>200</v>
      </c>
      <c r="I109" s="52">
        <v>210</v>
      </c>
      <c r="J109" s="52">
        <v>235</v>
      </c>
      <c r="K109" s="52">
        <v>228</v>
      </c>
      <c r="L109" s="52">
        <v>260</v>
      </c>
    </row>
    <row r="110" spans="2:12" ht="79.5" customHeight="1">
      <c r="B110" s="4" t="s">
        <v>181</v>
      </c>
      <c r="C110" s="20"/>
      <c r="D110" s="52">
        <v>81.85</v>
      </c>
      <c r="E110" s="52">
        <v>536.7217013692785</v>
      </c>
      <c r="F110" s="52">
        <v>28.684015712419093</v>
      </c>
      <c r="G110" s="52">
        <v>277.8206513350826</v>
      </c>
      <c r="H110" s="52">
        <v>306.63559425978167</v>
      </c>
      <c r="I110" s="52">
        <v>111.74968071519795</v>
      </c>
      <c r="J110" s="52">
        <v>112.65580057526367</v>
      </c>
      <c r="K110" s="52">
        <v>104.29532043364897</v>
      </c>
      <c r="L110" s="52">
        <v>105.67172671665752</v>
      </c>
    </row>
    <row r="111" spans="2:12" ht="79.5" customHeight="1">
      <c r="B111" s="4" t="s">
        <v>182</v>
      </c>
      <c r="C111" s="20"/>
      <c r="D111" s="52">
        <v>13.31</v>
      </c>
      <c r="E111" s="52">
        <v>17.193</v>
      </c>
      <c r="F111" s="52">
        <v>18.2</v>
      </c>
      <c r="G111" s="52">
        <v>14</v>
      </c>
      <c r="H111" s="52">
        <v>14.2</v>
      </c>
      <c r="I111" s="52">
        <v>14.8</v>
      </c>
      <c r="J111" s="52">
        <v>15.1</v>
      </c>
      <c r="K111" s="52">
        <v>15.6</v>
      </c>
      <c r="L111" s="52">
        <v>16</v>
      </c>
    </row>
    <row r="112" spans="2:12" ht="79.5" customHeight="1">
      <c r="B112" s="4" t="s">
        <v>183</v>
      </c>
      <c r="C112" s="20"/>
      <c r="D112" s="52">
        <v>10.6</v>
      </c>
      <c r="E112" s="52">
        <v>122.67194085375904</v>
      </c>
      <c r="F112" s="52">
        <v>100.52899794849036</v>
      </c>
      <c r="G112" s="52">
        <v>73.6105999263894</v>
      </c>
      <c r="H112" s="52">
        <v>74.16537834788785</v>
      </c>
      <c r="I112" s="52">
        <v>101.25889436234263</v>
      </c>
      <c r="J112" s="52">
        <v>101.95400591468274</v>
      </c>
      <c r="K112" s="52">
        <v>101.25399174390529</v>
      </c>
      <c r="L112" s="52">
        <v>101.20369140464399</v>
      </c>
    </row>
    <row r="113" spans="2:12" ht="79.5" customHeight="1">
      <c r="B113" s="4" t="s">
        <v>184</v>
      </c>
      <c r="C113" s="20"/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</row>
    <row r="114" spans="2:12" ht="79.5" customHeight="1">
      <c r="B114" s="4" t="s">
        <v>185</v>
      </c>
      <c r="C114" s="20"/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</row>
    <row r="115" spans="2:12" ht="79.5" customHeight="1">
      <c r="B115" s="4" t="s">
        <v>186</v>
      </c>
      <c r="C115" s="20"/>
      <c r="D115" s="52">
        <v>323.47</v>
      </c>
      <c r="E115" s="52">
        <v>217.037</v>
      </c>
      <c r="F115" s="52">
        <v>200</v>
      </c>
      <c r="G115" s="52">
        <v>200</v>
      </c>
      <c r="H115" s="52">
        <v>210</v>
      </c>
      <c r="I115" s="52">
        <v>210</v>
      </c>
      <c r="J115" s="52">
        <v>220</v>
      </c>
      <c r="K115" s="52">
        <v>221</v>
      </c>
      <c r="L115" s="52">
        <v>240</v>
      </c>
    </row>
    <row r="116" spans="2:12" ht="79.5" customHeight="1">
      <c r="B116" s="4" t="s">
        <v>187</v>
      </c>
      <c r="C116" s="20"/>
      <c r="D116" s="52">
        <v>215.15</v>
      </c>
      <c r="E116" s="52">
        <v>63.719358965698135</v>
      </c>
      <c r="F116" s="52">
        <v>87.51204783832094</v>
      </c>
      <c r="G116" s="52">
        <v>95.69377990430621</v>
      </c>
      <c r="H116" s="52">
        <v>99.80988593155894</v>
      </c>
      <c r="I116" s="52">
        <v>100.57471264367815</v>
      </c>
      <c r="J116" s="52">
        <v>100.44286170844177</v>
      </c>
      <c r="K116" s="52">
        <v>101.09327112208958</v>
      </c>
      <c r="L116" s="52">
        <v>104.19380046887208</v>
      </c>
    </row>
    <row r="117" spans="2:12" ht="77.25" customHeight="1">
      <c r="B117" s="2" t="s">
        <v>44</v>
      </c>
      <c r="C117" s="7"/>
      <c r="D117" s="7"/>
      <c r="E117" s="6"/>
      <c r="F117" s="6"/>
      <c r="G117" s="6"/>
      <c r="H117" s="6"/>
      <c r="I117" s="6"/>
      <c r="J117" s="6"/>
      <c r="K117" s="6"/>
      <c r="L117" s="6"/>
    </row>
    <row r="118" spans="2:12" ht="54">
      <c r="B118" s="4" t="s">
        <v>119</v>
      </c>
      <c r="C118" s="7" t="s">
        <v>45</v>
      </c>
      <c r="D118" s="6">
        <v>22648.116</v>
      </c>
      <c r="E118" s="6">
        <v>12760.01</v>
      </c>
      <c r="F118" s="6">
        <v>14897.146000000002</v>
      </c>
      <c r="G118" s="6">
        <v>15931.695199999998</v>
      </c>
      <c r="H118" s="6">
        <v>16267.785000000003</v>
      </c>
      <c r="I118" s="6">
        <v>16514.525299999998</v>
      </c>
      <c r="J118" s="6">
        <v>16928.13213</v>
      </c>
      <c r="K118" s="6">
        <v>15923.636364999997</v>
      </c>
      <c r="L118" s="6">
        <v>16455.774648950002</v>
      </c>
    </row>
    <row r="119" spans="2:12" ht="54">
      <c r="B119" s="4" t="s">
        <v>121</v>
      </c>
      <c r="C119" s="7" t="s">
        <v>45</v>
      </c>
      <c r="D119" s="6">
        <v>1598.403</v>
      </c>
      <c r="E119" s="6">
        <v>1606.59</v>
      </c>
      <c r="F119" s="6">
        <v>1295.4040000000002</v>
      </c>
      <c r="G119" s="6">
        <v>1385.3647999999998</v>
      </c>
      <c r="H119" s="6">
        <v>1414.5900000000004</v>
      </c>
      <c r="I119" s="6">
        <v>1633.3046999999997</v>
      </c>
      <c r="J119" s="6">
        <v>1674.21087</v>
      </c>
      <c r="K119" s="6">
        <v>1574.8651349999996</v>
      </c>
      <c r="L119" s="6">
        <v>1627.4941960500003</v>
      </c>
    </row>
    <row r="120" spans="2:12" ht="54">
      <c r="B120" s="3" t="s">
        <v>120</v>
      </c>
      <c r="C120" s="7" t="s">
        <v>45</v>
      </c>
      <c r="D120" s="6">
        <v>45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</row>
    <row r="121" spans="2:12" ht="54">
      <c r="B121" s="3" t="s">
        <v>122</v>
      </c>
      <c r="C121" s="7" t="s">
        <v>45</v>
      </c>
      <c r="D121" s="6">
        <v>416.468</v>
      </c>
      <c r="E121" s="6">
        <v>520.887</v>
      </c>
      <c r="F121" s="6">
        <v>430.05999999999995</v>
      </c>
      <c r="G121" s="6">
        <v>330.98</v>
      </c>
      <c r="H121" s="6">
        <v>330.98</v>
      </c>
      <c r="I121" s="6">
        <v>511.39</v>
      </c>
      <c r="J121" s="6">
        <v>511.39</v>
      </c>
      <c r="K121" s="6">
        <v>802.7199999999999</v>
      </c>
      <c r="L121" s="6">
        <v>802.7199999999999</v>
      </c>
    </row>
    <row r="122" spans="2:12" ht="54">
      <c r="B122" s="3" t="s">
        <v>123</v>
      </c>
      <c r="C122" s="7" t="s">
        <v>45</v>
      </c>
      <c r="D122" s="6">
        <v>1136.935</v>
      </c>
      <c r="E122" s="6">
        <v>1085.704</v>
      </c>
      <c r="F122" s="6">
        <v>865.3440000000003</v>
      </c>
      <c r="G122" s="6">
        <v>1054.3847999999998</v>
      </c>
      <c r="H122" s="6">
        <v>1083.6100000000004</v>
      </c>
      <c r="I122" s="6">
        <v>1121.9146999999998</v>
      </c>
      <c r="J122" s="6">
        <v>1162.82087</v>
      </c>
      <c r="K122" s="6">
        <v>772.1451349999996</v>
      </c>
      <c r="L122" s="6">
        <v>824.7741960500003</v>
      </c>
    </row>
    <row r="123" spans="2:12" ht="34.5" customHeight="1">
      <c r="B123" s="61" t="s">
        <v>106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3"/>
    </row>
    <row r="124" spans="2:12" ht="17.25">
      <c r="B124" s="2" t="s">
        <v>124</v>
      </c>
      <c r="C124" s="7" t="s">
        <v>1</v>
      </c>
      <c r="D124" s="30">
        <f>D125+D126+D127</f>
        <v>3616.5</v>
      </c>
      <c r="E124" s="30">
        <f aca="true" t="shared" si="3" ref="E124:L124">E125+E126+E127</f>
        <v>3443.6</v>
      </c>
      <c r="F124" s="30">
        <f t="shared" si="3"/>
        <v>2775</v>
      </c>
      <c r="G124" s="30">
        <v>2665.2</v>
      </c>
      <c r="H124" s="30">
        <v>2665.2</v>
      </c>
      <c r="I124" s="30">
        <v>2716.1</v>
      </c>
      <c r="J124" s="30">
        <v>2716.1</v>
      </c>
      <c r="K124" s="30">
        <v>2513.2</v>
      </c>
      <c r="L124" s="30">
        <v>2513.2</v>
      </c>
    </row>
    <row r="125" spans="2:12" ht="36">
      <c r="B125" s="59" t="s">
        <v>125</v>
      </c>
      <c r="C125" s="33" t="s">
        <v>46</v>
      </c>
      <c r="D125" s="31">
        <v>810.9</v>
      </c>
      <c r="E125" s="31">
        <v>717.5</v>
      </c>
      <c r="F125" s="31">
        <v>725.5</v>
      </c>
      <c r="G125" s="32">
        <v>727.8</v>
      </c>
      <c r="H125" s="32">
        <v>727.8</v>
      </c>
      <c r="I125" s="31">
        <v>738</v>
      </c>
      <c r="J125" s="31">
        <v>738</v>
      </c>
      <c r="K125" s="31">
        <v>746.2</v>
      </c>
      <c r="L125" s="31">
        <v>746.2</v>
      </c>
    </row>
    <row r="126" spans="2:12" ht="36">
      <c r="B126" s="3" t="s">
        <v>140</v>
      </c>
      <c r="C126" s="7" t="s">
        <v>46</v>
      </c>
      <c r="D126" s="30">
        <v>150.1</v>
      </c>
      <c r="E126" s="35">
        <v>219.6</v>
      </c>
      <c r="F126" s="35">
        <v>126.8</v>
      </c>
      <c r="G126" s="35">
        <v>77.1</v>
      </c>
      <c r="H126" s="35">
        <v>77.1</v>
      </c>
      <c r="I126" s="35">
        <v>77.1</v>
      </c>
      <c r="J126" s="35">
        <v>77.1</v>
      </c>
      <c r="K126" s="35">
        <v>76.6</v>
      </c>
      <c r="L126" s="35">
        <v>76.6</v>
      </c>
    </row>
    <row r="127" spans="2:12" ht="18">
      <c r="B127" s="3" t="s">
        <v>67</v>
      </c>
      <c r="C127" s="7" t="s">
        <v>46</v>
      </c>
      <c r="D127" s="30">
        <v>2655.5</v>
      </c>
      <c r="E127" s="30">
        <v>2506.5</v>
      </c>
      <c r="F127" s="30">
        <v>1922.7</v>
      </c>
      <c r="G127" s="30">
        <v>1860.3</v>
      </c>
      <c r="H127" s="30">
        <v>1860.3</v>
      </c>
      <c r="I127" s="30">
        <v>1901</v>
      </c>
      <c r="J127" s="30">
        <v>1901</v>
      </c>
      <c r="K127" s="30">
        <v>1690.4</v>
      </c>
      <c r="L127" s="30">
        <v>1690.4</v>
      </c>
    </row>
    <row r="128" spans="2:12" ht="17.25">
      <c r="B128" s="2" t="s">
        <v>126</v>
      </c>
      <c r="C128" s="7" t="s">
        <v>46</v>
      </c>
      <c r="D128" s="30">
        <v>3573.4</v>
      </c>
      <c r="E128" s="30">
        <v>3493.6</v>
      </c>
      <c r="F128" s="30">
        <v>2987.4</v>
      </c>
      <c r="G128" s="30">
        <v>2692.3</v>
      </c>
      <c r="H128" s="30">
        <v>2692.3</v>
      </c>
      <c r="I128" s="30">
        <v>2743.5</v>
      </c>
      <c r="J128" s="30">
        <v>2743.5</v>
      </c>
      <c r="K128" s="30">
        <v>2540.8</v>
      </c>
      <c r="L128" s="30">
        <v>2540.8</v>
      </c>
    </row>
    <row r="129" spans="2:12" ht="36">
      <c r="B129" s="4" t="s">
        <v>113</v>
      </c>
      <c r="C129" s="7" t="s">
        <v>46</v>
      </c>
      <c r="D129" s="30">
        <f>D124-D128</f>
        <v>43.09999999999991</v>
      </c>
      <c r="E129" s="30">
        <f aca="true" t="shared" si="4" ref="E129:L129">E124-E128</f>
        <v>-50</v>
      </c>
      <c r="F129" s="30">
        <f t="shared" si="4"/>
        <v>-212.4000000000001</v>
      </c>
      <c r="G129" s="30">
        <f t="shared" si="4"/>
        <v>-27.100000000000364</v>
      </c>
      <c r="H129" s="30">
        <f t="shared" si="4"/>
        <v>-27.100000000000364</v>
      </c>
      <c r="I129" s="30">
        <f t="shared" si="4"/>
        <v>-27.40000000000009</v>
      </c>
      <c r="J129" s="30">
        <f t="shared" si="4"/>
        <v>-27.40000000000009</v>
      </c>
      <c r="K129" s="30">
        <f t="shared" si="4"/>
        <v>-27.600000000000364</v>
      </c>
      <c r="L129" s="30">
        <f t="shared" si="4"/>
        <v>-27.600000000000364</v>
      </c>
    </row>
    <row r="130" spans="2:12" ht="15">
      <c r="B130" s="61" t="s">
        <v>107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3"/>
    </row>
    <row r="131" spans="2:12" ht="17.25">
      <c r="B131" s="1" t="s">
        <v>47</v>
      </c>
      <c r="C131" s="7" t="s">
        <v>46</v>
      </c>
      <c r="D131" s="42">
        <v>15962.4</v>
      </c>
      <c r="E131" s="6">
        <v>16340.159</v>
      </c>
      <c r="F131" s="6">
        <v>16644.239215600435</v>
      </c>
      <c r="G131" s="6">
        <v>16839.75567946318</v>
      </c>
      <c r="H131" s="6">
        <v>16922.710140938365</v>
      </c>
      <c r="I131" s="6">
        <v>17074.662033916386</v>
      </c>
      <c r="J131" s="6">
        <v>17243.216453358284</v>
      </c>
      <c r="K131" s="6">
        <v>17331.004944587425</v>
      </c>
      <c r="L131" s="6">
        <v>17588.13752102972</v>
      </c>
    </row>
    <row r="132" spans="2:12" ht="18">
      <c r="B132" s="3" t="s">
        <v>9</v>
      </c>
      <c r="C132" s="7"/>
      <c r="D132" s="7"/>
      <c r="E132" s="6"/>
      <c r="F132" s="6"/>
      <c r="G132" s="6"/>
      <c r="H132" s="6"/>
      <c r="I132" s="6"/>
      <c r="J132" s="6"/>
      <c r="K132" s="6"/>
      <c r="L132" s="6"/>
    </row>
    <row r="133" spans="2:12" ht="36">
      <c r="B133" s="3" t="s">
        <v>127</v>
      </c>
      <c r="C133" s="7" t="s">
        <v>46</v>
      </c>
      <c r="D133" s="42">
        <v>1188.972</v>
      </c>
      <c r="E133" s="6">
        <v>1177.692</v>
      </c>
      <c r="F133" s="6">
        <v>1213.0227600000003</v>
      </c>
      <c r="G133" s="6">
        <v>1247.5485660000002</v>
      </c>
      <c r="H133" s="6">
        <v>1309.9259943000002</v>
      </c>
      <c r="I133" s="6">
        <v>1272.4995373200002</v>
      </c>
      <c r="J133" s="6">
        <v>1278.8620350066</v>
      </c>
      <c r="K133" s="6">
        <v>1317.3016664257198</v>
      </c>
      <c r="L133" s="6">
        <v>1321.2535714249968</v>
      </c>
    </row>
    <row r="134" spans="2:12" ht="18">
      <c r="B134" s="3" t="s">
        <v>128</v>
      </c>
      <c r="C134" s="7" t="s">
        <v>46</v>
      </c>
      <c r="D134" s="42">
        <v>11851.484</v>
      </c>
      <c r="E134" s="6">
        <v>12101.59</v>
      </c>
      <c r="F134" s="6">
        <v>12105.343113690486</v>
      </c>
      <c r="G134" s="6">
        <v>12161.882301858483</v>
      </c>
      <c r="H134" s="6">
        <v>12291.714551288987</v>
      </c>
      <c r="I134" s="6">
        <v>12265.793416258775</v>
      </c>
      <c r="J134" s="6">
        <v>12435.617550913832</v>
      </c>
      <c r="K134" s="6">
        <v>12378.715624868271</v>
      </c>
      <c r="L134" s="6">
        <v>12570.421683791566</v>
      </c>
    </row>
    <row r="135" spans="2:12" ht="36">
      <c r="B135" s="3" t="s">
        <v>129</v>
      </c>
      <c r="C135" s="7" t="s">
        <v>46</v>
      </c>
      <c r="D135" s="42">
        <v>193.62004148890003</v>
      </c>
      <c r="E135" s="42">
        <v>205.03526738226563</v>
      </c>
      <c r="F135" s="42">
        <v>262.7238608392115</v>
      </c>
      <c r="G135" s="42">
        <v>281.11453109795633</v>
      </c>
      <c r="H135" s="42">
        <v>198.2</v>
      </c>
      <c r="I135" s="42">
        <v>292.35911234187455</v>
      </c>
      <c r="J135" s="42">
        <v>293.8209079035839</v>
      </c>
      <c r="K135" s="42">
        <v>292.35911234187455</v>
      </c>
      <c r="L135" s="42">
        <v>292.9438305665583</v>
      </c>
    </row>
    <row r="136" spans="2:12" ht="18">
      <c r="B136" s="3" t="s">
        <v>130</v>
      </c>
      <c r="C136" s="7" t="s">
        <v>46</v>
      </c>
      <c r="D136" s="22">
        <v>234.52002732379998</v>
      </c>
      <c r="E136" s="22">
        <v>218.6795085600828</v>
      </c>
      <c r="F136" s="22">
        <v>259.18337937559</v>
      </c>
      <c r="G136" s="22">
        <v>266.9588807568577</v>
      </c>
      <c r="H136" s="42">
        <v>274.9676471795634</v>
      </c>
      <c r="I136" s="42">
        <v>280.93892566544037</v>
      </c>
      <c r="J136" s="42">
        <v>282.3436202937675</v>
      </c>
      <c r="K136" s="42">
        <v>272.29805837199495</v>
      </c>
      <c r="L136" s="42">
        <v>272.84265448873896</v>
      </c>
    </row>
    <row r="137" spans="2:12" ht="18">
      <c r="B137" s="3" t="s">
        <v>131</v>
      </c>
      <c r="C137" s="7" t="s">
        <v>46</v>
      </c>
      <c r="D137" s="42">
        <v>2493.8039311872994</v>
      </c>
      <c r="E137" s="6">
        <v>2637.1622240576517</v>
      </c>
      <c r="F137" s="6">
        <v>2803.966101695148</v>
      </c>
      <c r="G137" s="6">
        <v>2882.2513997498822</v>
      </c>
      <c r="H137" s="6">
        <v>2847.9019481698147</v>
      </c>
      <c r="I137" s="6">
        <v>2963.0710423302953</v>
      </c>
      <c r="J137" s="6">
        <v>2952.572339240501</v>
      </c>
      <c r="K137" s="6">
        <v>3070.3304825795644</v>
      </c>
      <c r="L137" s="6">
        <v>3130.675780757859</v>
      </c>
    </row>
    <row r="138" spans="2:12" ht="18">
      <c r="B138" s="4" t="s">
        <v>100</v>
      </c>
      <c r="C138" s="7" t="s">
        <v>77</v>
      </c>
      <c r="D138" s="23">
        <v>96.1</v>
      </c>
      <c r="E138" s="36">
        <v>97.5</v>
      </c>
      <c r="F138" s="36">
        <v>98.5</v>
      </c>
      <c r="G138" s="36">
        <v>97.5</v>
      </c>
      <c r="H138" s="36">
        <v>98</v>
      </c>
      <c r="I138" s="36">
        <v>97.6</v>
      </c>
      <c r="J138" s="36">
        <v>98.1</v>
      </c>
      <c r="K138" s="36">
        <v>97.7</v>
      </c>
      <c r="L138" s="36">
        <v>98.2</v>
      </c>
    </row>
    <row r="139" spans="2:12" ht="18">
      <c r="B139" s="4" t="s">
        <v>48</v>
      </c>
      <c r="C139" s="7" t="s">
        <v>49</v>
      </c>
      <c r="D139" s="47">
        <v>44851.30487558163</v>
      </c>
      <c r="E139" s="6">
        <v>46139.87248125056</v>
      </c>
      <c r="F139" s="6">
        <v>47293.36929328183</v>
      </c>
      <c r="G139" s="6">
        <v>48002.76983268106</v>
      </c>
      <c r="H139" s="6">
        <v>48239.23667914746</v>
      </c>
      <c r="I139" s="6">
        <v>48770.81415000395</v>
      </c>
      <c r="J139" s="6">
        <v>49252.26064940955</v>
      </c>
      <c r="K139" s="6">
        <v>49599.91799055402</v>
      </c>
      <c r="L139" s="6">
        <v>50335.81038369657</v>
      </c>
    </row>
    <row r="140" spans="2:12" ht="18">
      <c r="B140" s="4" t="s">
        <v>50</v>
      </c>
      <c r="C140" s="7" t="s">
        <v>49</v>
      </c>
      <c r="D140" s="47">
        <v>18785.4</v>
      </c>
      <c r="E140" s="6">
        <v>19750.87</v>
      </c>
      <c r="F140" s="6">
        <v>20422.39958</v>
      </c>
      <c r="G140" s="6">
        <v>20728.7355737</v>
      </c>
      <c r="H140" s="6">
        <v>20871.69237076</v>
      </c>
      <c r="I140" s="6">
        <v>21143.310285174</v>
      </c>
      <c r="J140" s="6">
        <v>21393.484680029</v>
      </c>
      <c r="K140" s="6">
        <v>21566.17649087748</v>
      </c>
      <c r="L140" s="6">
        <v>22035.28922042987</v>
      </c>
    </row>
    <row r="141" spans="2:12" ht="18">
      <c r="B141" s="4" t="s">
        <v>51</v>
      </c>
      <c r="C141" s="7" t="s">
        <v>77</v>
      </c>
      <c r="D141" s="23">
        <v>94.98456568557071</v>
      </c>
      <c r="E141" s="36">
        <v>99.73947001394698</v>
      </c>
      <c r="F141" s="36">
        <v>99.4</v>
      </c>
      <c r="G141" s="36">
        <v>97.5</v>
      </c>
      <c r="H141" s="36">
        <v>98.2</v>
      </c>
      <c r="I141" s="36">
        <v>98</v>
      </c>
      <c r="J141" s="36">
        <v>98.5</v>
      </c>
      <c r="K141" s="36">
        <v>98</v>
      </c>
      <c r="L141" s="36">
        <v>99</v>
      </c>
    </row>
    <row r="142" spans="2:12" ht="36">
      <c r="B142" s="4" t="s">
        <v>52</v>
      </c>
      <c r="C142" s="7" t="s">
        <v>53</v>
      </c>
      <c r="D142" s="36">
        <v>2.6</v>
      </c>
      <c r="E142" s="36">
        <v>3.2</v>
      </c>
      <c r="F142" s="6">
        <v>3</v>
      </c>
      <c r="G142" s="6">
        <v>2.8</v>
      </c>
      <c r="H142" s="6">
        <v>2.8</v>
      </c>
      <c r="I142" s="6">
        <v>2.7</v>
      </c>
      <c r="J142" s="6">
        <v>2.6</v>
      </c>
      <c r="K142" s="6">
        <v>2.7</v>
      </c>
      <c r="L142" s="6">
        <v>2.6</v>
      </c>
    </row>
    <row r="143" spans="2:12" ht="15">
      <c r="B143" s="61" t="s">
        <v>108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3"/>
    </row>
    <row r="144" spans="2:12" ht="18">
      <c r="B144" s="4" t="s">
        <v>68</v>
      </c>
      <c r="C144" s="7" t="s">
        <v>38</v>
      </c>
      <c r="D144" s="7">
        <v>19.53</v>
      </c>
      <c r="E144" s="21">
        <v>18.73</v>
      </c>
      <c r="F144" s="21">
        <v>18.68</v>
      </c>
      <c r="G144" s="21">
        <f aca="true" t="shared" si="5" ref="G144:L144">G13*0.634</f>
        <v>18.534356000000002</v>
      </c>
      <c r="H144" s="21">
        <f t="shared" si="5"/>
        <v>18.534356000000002</v>
      </c>
      <c r="I144" s="21">
        <f t="shared" si="5"/>
        <v>18.496950000000002</v>
      </c>
      <c r="J144" s="21">
        <f t="shared" si="5"/>
        <v>18.496950000000002</v>
      </c>
      <c r="K144" s="21">
        <f t="shared" si="5"/>
        <v>18.460812</v>
      </c>
      <c r="L144" s="21">
        <f t="shared" si="5"/>
        <v>18.460812</v>
      </c>
    </row>
    <row r="145" spans="2:12" ht="18">
      <c r="B145" s="4" t="s">
        <v>55</v>
      </c>
      <c r="C145" s="7" t="s">
        <v>38</v>
      </c>
      <c r="D145" s="9">
        <v>17.68</v>
      </c>
      <c r="E145" s="21">
        <v>17.12</v>
      </c>
      <c r="F145" s="21">
        <f>F144*0.91</f>
        <v>16.9988</v>
      </c>
      <c r="G145" s="21">
        <f aca="true" t="shared" si="6" ref="G145:L145">G144*0.91</f>
        <v>16.86626396</v>
      </c>
      <c r="H145" s="21">
        <f t="shared" si="6"/>
        <v>16.86626396</v>
      </c>
      <c r="I145" s="21">
        <f t="shared" si="6"/>
        <v>16.832224500000002</v>
      </c>
      <c r="J145" s="21">
        <f t="shared" si="6"/>
        <v>16.832224500000002</v>
      </c>
      <c r="K145" s="21">
        <f t="shared" si="6"/>
        <v>16.79933892</v>
      </c>
      <c r="L145" s="21">
        <f t="shared" si="6"/>
        <v>16.79933892</v>
      </c>
    </row>
    <row r="146" spans="2:12" ht="18">
      <c r="B146" s="3" t="s">
        <v>56</v>
      </c>
      <c r="C146" s="20" t="s">
        <v>30</v>
      </c>
      <c r="D146" s="43">
        <v>0.89</v>
      </c>
      <c r="E146" s="43">
        <v>0.92</v>
      </c>
      <c r="F146" s="43">
        <f>F147/F144*100</f>
        <v>0.9261241970021412</v>
      </c>
      <c r="G146" s="43">
        <f aca="true" t="shared" si="7" ref="G146:L146">G147/G144*100</f>
        <v>0.9334017324367783</v>
      </c>
      <c r="H146" s="43">
        <f t="shared" si="7"/>
        <v>0.9010294180170058</v>
      </c>
      <c r="I146" s="43">
        <f t="shared" si="7"/>
        <v>0.9352893314843796</v>
      </c>
      <c r="J146" s="43">
        <f t="shared" si="7"/>
        <v>0.9028515512016846</v>
      </c>
      <c r="K146" s="43">
        <f t="shared" si="7"/>
        <v>0.937120209013558</v>
      </c>
      <c r="L146" s="43">
        <f t="shared" si="7"/>
        <v>0.9046189300882324</v>
      </c>
    </row>
    <row r="147" spans="2:12" ht="48.75" customHeight="1">
      <c r="B147" s="3" t="s">
        <v>57</v>
      </c>
      <c r="C147" s="7" t="s">
        <v>38</v>
      </c>
      <c r="D147" s="7">
        <v>0.174</v>
      </c>
      <c r="E147" s="21">
        <v>0.172</v>
      </c>
      <c r="F147" s="21">
        <v>0.173</v>
      </c>
      <c r="G147" s="21">
        <v>0.173</v>
      </c>
      <c r="H147" s="21">
        <v>0.167</v>
      </c>
      <c r="I147" s="21">
        <v>0.173</v>
      </c>
      <c r="J147" s="21">
        <v>0.167</v>
      </c>
      <c r="K147" s="21">
        <v>0.173</v>
      </c>
      <c r="L147" s="21">
        <v>0.167</v>
      </c>
    </row>
    <row r="148" spans="2:12" ht="36">
      <c r="B148" s="4" t="s">
        <v>66</v>
      </c>
      <c r="C148" s="19" t="s">
        <v>38</v>
      </c>
      <c r="D148" s="19">
        <v>13.583</v>
      </c>
      <c r="E148" s="21">
        <v>12.917</v>
      </c>
      <c r="F148" s="21">
        <v>12.38</v>
      </c>
      <c r="G148" s="21">
        <v>12.182</v>
      </c>
      <c r="H148" s="21">
        <v>12.3</v>
      </c>
      <c r="I148" s="21">
        <v>12.057</v>
      </c>
      <c r="J148" s="21">
        <v>12.2</v>
      </c>
      <c r="K148" s="21">
        <v>12</v>
      </c>
      <c r="L148" s="21">
        <v>12.15</v>
      </c>
    </row>
    <row r="149" spans="2:12" ht="18">
      <c r="B149" s="4" t="s">
        <v>132</v>
      </c>
      <c r="C149" s="7" t="s">
        <v>21</v>
      </c>
      <c r="D149" s="42">
        <v>72710.27509877543</v>
      </c>
      <c r="E149" s="42">
        <v>78072.75941266032</v>
      </c>
      <c r="F149" s="42">
        <v>81484.53899899358</v>
      </c>
      <c r="G149" s="42">
        <v>83195.71431797244</v>
      </c>
      <c r="H149" s="42">
        <v>83277.19885697144</v>
      </c>
      <c r="I149" s="42">
        <v>84776.43289001392</v>
      </c>
      <c r="J149" s="42">
        <v>84942.74283411088</v>
      </c>
      <c r="K149" s="42">
        <v>85963.30295047411</v>
      </c>
      <c r="L149" s="42">
        <v>86216.88397662254</v>
      </c>
    </row>
    <row r="150" spans="2:12" ht="36">
      <c r="B150" s="4" t="s">
        <v>141</v>
      </c>
      <c r="C150" s="20" t="s">
        <v>77</v>
      </c>
      <c r="D150" s="42">
        <v>107.61020306921458</v>
      </c>
      <c r="E150" s="42">
        <v>107.3751396299905</v>
      </c>
      <c r="F150" s="42">
        <v>104.37</v>
      </c>
      <c r="G150" s="42">
        <v>102.1</v>
      </c>
      <c r="H150" s="42">
        <v>102.2</v>
      </c>
      <c r="I150" s="42">
        <v>101.9</v>
      </c>
      <c r="J150" s="42">
        <v>102</v>
      </c>
      <c r="K150" s="42">
        <v>101.4</v>
      </c>
      <c r="L150" s="42">
        <v>101.5</v>
      </c>
    </row>
    <row r="151" spans="2:12" ht="15">
      <c r="B151" s="72" t="s">
        <v>109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4"/>
    </row>
    <row r="152" spans="2:12" ht="18">
      <c r="B152" s="4" t="s">
        <v>59</v>
      </c>
      <c r="C152" s="7" t="s">
        <v>58</v>
      </c>
      <c r="D152" s="7">
        <v>2077</v>
      </c>
      <c r="E152" s="24">
        <v>2117</v>
      </c>
      <c r="F152" s="24">
        <v>2120</v>
      </c>
      <c r="G152" s="40">
        <v>2130</v>
      </c>
      <c r="H152" s="40">
        <v>2225</v>
      </c>
      <c r="I152" s="40">
        <v>2220</v>
      </c>
      <c r="J152" s="40">
        <v>2220</v>
      </c>
      <c r="K152" s="40">
        <v>2220</v>
      </c>
      <c r="L152" s="40">
        <v>2220</v>
      </c>
    </row>
    <row r="153" spans="2:12" ht="54">
      <c r="B153" s="4" t="s">
        <v>60</v>
      </c>
      <c r="C153" s="19" t="s">
        <v>38</v>
      </c>
      <c r="D153" s="19">
        <v>3.687</v>
      </c>
      <c r="E153" s="21">
        <v>3.74</v>
      </c>
      <c r="F153" s="21">
        <v>3.781</v>
      </c>
      <c r="G153" s="21">
        <v>3.856</v>
      </c>
      <c r="H153" s="21">
        <v>3.856</v>
      </c>
      <c r="I153" s="21">
        <v>3.949</v>
      </c>
      <c r="J153" s="21">
        <v>3.949</v>
      </c>
      <c r="K153" s="21">
        <v>4.054</v>
      </c>
      <c r="L153" s="21">
        <v>4.054</v>
      </c>
    </row>
    <row r="154" spans="2:12" ht="63" customHeight="1">
      <c r="B154" s="5" t="s">
        <v>99</v>
      </c>
      <c r="C154" s="19" t="s">
        <v>38</v>
      </c>
      <c r="D154" s="19">
        <v>0.371</v>
      </c>
      <c r="E154" s="49">
        <v>0.41</v>
      </c>
      <c r="F154" s="49">
        <v>0.411</v>
      </c>
      <c r="G154" s="49">
        <v>0.43</v>
      </c>
      <c r="H154" s="49">
        <v>0.437</v>
      </c>
      <c r="I154" s="49">
        <v>0.41</v>
      </c>
      <c r="J154" s="49">
        <v>0.42</v>
      </c>
      <c r="K154" s="49">
        <v>0.42</v>
      </c>
      <c r="L154" s="50">
        <v>0.43</v>
      </c>
    </row>
    <row r="155" spans="2:12" ht="18">
      <c r="B155" s="3" t="s">
        <v>133</v>
      </c>
      <c r="C155" s="7" t="s">
        <v>61</v>
      </c>
      <c r="D155" s="23">
        <v>76.9</v>
      </c>
      <c r="E155" s="23">
        <v>75.9</v>
      </c>
      <c r="F155" s="23">
        <v>76.4</v>
      </c>
      <c r="G155" s="23">
        <v>76.6</v>
      </c>
      <c r="H155" s="23">
        <v>76.6</v>
      </c>
      <c r="I155" s="23">
        <v>76.8</v>
      </c>
      <c r="J155" s="23">
        <v>76.8</v>
      </c>
      <c r="K155" s="23">
        <v>76.9</v>
      </c>
      <c r="L155" s="23">
        <v>76.9</v>
      </c>
    </row>
    <row r="156" spans="2:12" ht="18">
      <c r="B156" s="3" t="s">
        <v>134</v>
      </c>
      <c r="C156" s="7" t="s">
        <v>62</v>
      </c>
      <c r="D156" s="22">
        <v>33.7</v>
      </c>
      <c r="E156" s="22">
        <v>33.9</v>
      </c>
      <c r="F156" s="22">
        <v>34.1</v>
      </c>
      <c r="G156" s="22">
        <v>34.2</v>
      </c>
      <c r="H156" s="22">
        <v>34.2</v>
      </c>
      <c r="I156" s="22">
        <v>34.3</v>
      </c>
      <c r="J156" s="22">
        <v>34.3</v>
      </c>
      <c r="K156" s="22">
        <v>34.3</v>
      </c>
      <c r="L156" s="22">
        <v>34.3</v>
      </c>
    </row>
    <row r="157" spans="2:12" ht="18">
      <c r="B157" s="3" t="s">
        <v>135</v>
      </c>
      <c r="C157" s="7" t="s">
        <v>62</v>
      </c>
      <c r="D157" s="22">
        <v>57.3</v>
      </c>
      <c r="E157" s="22">
        <v>57.6</v>
      </c>
      <c r="F157" s="22">
        <v>58</v>
      </c>
      <c r="G157" s="22">
        <v>58.2</v>
      </c>
      <c r="H157" s="22">
        <v>58.2</v>
      </c>
      <c r="I157" s="22">
        <v>58.3</v>
      </c>
      <c r="J157" s="22">
        <v>58.3</v>
      </c>
      <c r="K157" s="22">
        <v>58.4</v>
      </c>
      <c r="L157" s="22">
        <v>58.4</v>
      </c>
    </row>
    <row r="158" spans="2:12" ht="22.5" customHeight="1">
      <c r="B158" s="3" t="s">
        <v>136</v>
      </c>
      <c r="C158" s="7" t="s">
        <v>188</v>
      </c>
      <c r="D158" s="7">
        <v>661.9</v>
      </c>
      <c r="E158" s="6">
        <v>685.5</v>
      </c>
      <c r="F158" s="6">
        <v>687.1</v>
      </c>
      <c r="G158" s="6">
        <v>687.1</v>
      </c>
      <c r="H158" s="6">
        <v>682.6</v>
      </c>
      <c r="I158" s="6">
        <v>762.3</v>
      </c>
      <c r="J158" s="6">
        <v>757.2</v>
      </c>
      <c r="K158" s="6">
        <v>764.8</v>
      </c>
      <c r="L158" s="6">
        <v>759.7</v>
      </c>
    </row>
    <row r="159" spans="2:12" ht="36">
      <c r="B159" s="3" t="s">
        <v>137</v>
      </c>
      <c r="C159" s="19" t="s">
        <v>63</v>
      </c>
      <c r="D159" s="29">
        <v>327.1</v>
      </c>
      <c r="E159" s="29">
        <v>328.7</v>
      </c>
      <c r="F159" s="29">
        <v>332.4</v>
      </c>
      <c r="G159" s="29">
        <v>333.5</v>
      </c>
      <c r="H159" s="29">
        <v>333.5</v>
      </c>
      <c r="I159" s="29">
        <v>334.2</v>
      </c>
      <c r="J159" s="29">
        <v>334.2</v>
      </c>
      <c r="K159" s="29">
        <v>334.8</v>
      </c>
      <c r="L159" s="29">
        <v>334.8</v>
      </c>
    </row>
    <row r="160" spans="2:12" ht="18">
      <c r="B160" s="3" t="s">
        <v>138</v>
      </c>
      <c r="C160" s="19" t="s">
        <v>64</v>
      </c>
      <c r="D160" s="26">
        <v>0.12</v>
      </c>
      <c r="E160" s="10">
        <v>0.121</v>
      </c>
      <c r="F160" s="10">
        <v>0.123</v>
      </c>
      <c r="G160" s="10">
        <v>0.124</v>
      </c>
      <c r="H160" s="10">
        <v>0.125</v>
      </c>
      <c r="I160" s="10">
        <v>0.125</v>
      </c>
      <c r="J160" s="10">
        <v>0.127</v>
      </c>
      <c r="K160" s="10">
        <v>0.128</v>
      </c>
      <c r="L160" s="10">
        <v>0.128</v>
      </c>
    </row>
    <row r="161" spans="2:12" ht="18">
      <c r="B161" s="3" t="s">
        <v>139</v>
      </c>
      <c r="C161" s="19" t="s">
        <v>64</v>
      </c>
      <c r="D161" s="26">
        <v>0.4</v>
      </c>
      <c r="E161" s="21">
        <v>0.397</v>
      </c>
      <c r="F161" s="21">
        <v>0.395</v>
      </c>
      <c r="G161" s="21">
        <v>0.4</v>
      </c>
      <c r="H161" s="21">
        <v>0.405</v>
      </c>
      <c r="I161" s="21">
        <v>0.405</v>
      </c>
      <c r="J161" s="21">
        <v>0.405</v>
      </c>
      <c r="K161" s="21">
        <v>0.405</v>
      </c>
      <c r="L161" s="21">
        <v>0.405</v>
      </c>
    </row>
    <row r="163" spans="1:12" ht="18" customHeight="1">
      <c r="A163" s="67" t="s">
        <v>204</v>
      </c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</row>
  </sheetData>
  <sheetProtection/>
  <mergeCells count="25">
    <mergeCell ref="B151:L151"/>
    <mergeCell ref="K9:L9"/>
    <mergeCell ref="B11:L11"/>
    <mergeCell ref="B123:L123"/>
    <mergeCell ref="E9:E10"/>
    <mergeCell ref="D9:D10"/>
    <mergeCell ref="G9:H9"/>
    <mergeCell ref="I9:J9"/>
    <mergeCell ref="C8:C10"/>
    <mergeCell ref="H1:L1"/>
    <mergeCell ref="H3:L3"/>
    <mergeCell ref="A163:L163"/>
    <mergeCell ref="J4:L4"/>
    <mergeCell ref="B6:L6"/>
    <mergeCell ref="C4:F4"/>
    <mergeCell ref="B5:L5"/>
    <mergeCell ref="B130:L130"/>
    <mergeCell ref="B143:L143"/>
    <mergeCell ref="B8:B10"/>
    <mergeCell ref="H2:L2"/>
    <mergeCell ref="B22:L22"/>
    <mergeCell ref="B61:L61"/>
    <mergeCell ref="B69:L69"/>
    <mergeCell ref="B73:L73"/>
    <mergeCell ref="F9:F10"/>
  </mergeCells>
  <printOptions/>
  <pageMargins left="0.1968503937007874" right="0.1968503937007874" top="0.3937007874015748" bottom="0.1968503937007874" header="0" footer="0"/>
  <pageSetup fitToHeight="17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zoomScale="60" zoomScaleNormal="60" zoomScalePageLayoutView="0" workbookViewId="0" topLeftCell="A1">
      <pane ySplit="9" topLeftCell="A10" activePane="bottomLeft" state="frozen"/>
      <selection pane="topLeft" activeCell="A1" sqref="A1"/>
      <selection pane="bottomLeft" activeCell="I72" sqref="I72"/>
    </sheetView>
  </sheetViews>
  <sheetFormatPr defaultColWidth="9.125" defaultRowHeight="12.75"/>
  <cols>
    <col min="1" max="1" width="4.50390625" style="8" customWidth="1"/>
    <col min="2" max="2" width="78.50390625" style="13" customWidth="1"/>
    <col min="3" max="3" width="43.50390625" style="8" customWidth="1"/>
    <col min="4" max="4" width="13.625" style="8" customWidth="1"/>
    <col min="5" max="5" width="15.50390625" style="8" customWidth="1"/>
    <col min="6" max="11" width="13.625" style="8" customWidth="1"/>
    <col min="12" max="12" width="15.625" style="8" customWidth="1"/>
    <col min="13" max="13" width="79.375" style="8" customWidth="1"/>
    <col min="14" max="16384" width="9.125" style="8" customWidth="1"/>
  </cols>
  <sheetData>
    <row r="1" spans="10:12" ht="27" customHeight="1">
      <c r="J1" s="77" t="s">
        <v>142</v>
      </c>
      <c r="K1" s="77"/>
      <c r="L1" s="77"/>
    </row>
    <row r="2" spans="2:12" ht="16.5" customHeight="1">
      <c r="B2" s="44"/>
      <c r="C2" s="44"/>
      <c r="D2" s="44"/>
      <c r="E2" s="44"/>
      <c r="F2" s="44"/>
      <c r="G2" s="44"/>
      <c r="H2" s="44"/>
      <c r="I2" s="44"/>
      <c r="J2" s="65"/>
      <c r="K2" s="65"/>
      <c r="L2" s="65"/>
    </row>
    <row r="3" spans="2:12" ht="18.75" customHeight="1">
      <c r="B3" s="14"/>
      <c r="C3" s="69" t="s">
        <v>98</v>
      </c>
      <c r="D3" s="69"/>
      <c r="E3" s="69"/>
      <c r="F3" s="69"/>
      <c r="G3" s="14"/>
      <c r="H3" s="14"/>
      <c r="I3" s="14"/>
      <c r="J3" s="65"/>
      <c r="K3" s="65"/>
      <c r="L3" s="65"/>
    </row>
    <row r="4" spans="2:12" ht="38.25" customHeight="1">
      <c r="B4" s="70" t="s">
        <v>143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2:12" ht="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7" spans="2:12" ht="15">
      <c r="B7" s="71" t="s">
        <v>69</v>
      </c>
      <c r="C7" s="64" t="s">
        <v>70</v>
      </c>
      <c r="D7" s="27" t="s">
        <v>71</v>
      </c>
      <c r="E7" s="28" t="s">
        <v>71</v>
      </c>
      <c r="F7" s="28" t="s">
        <v>72</v>
      </c>
      <c r="G7" s="28" t="s">
        <v>73</v>
      </c>
      <c r="H7" s="28"/>
      <c r="I7" s="28"/>
      <c r="J7" s="28"/>
      <c r="K7" s="28"/>
      <c r="L7" s="28"/>
    </row>
    <row r="8" spans="2:12" ht="15">
      <c r="B8" s="71"/>
      <c r="C8" s="64"/>
      <c r="D8" s="64" t="s">
        <v>144</v>
      </c>
      <c r="E8" s="64" t="s">
        <v>145</v>
      </c>
      <c r="F8" s="64" t="s">
        <v>146</v>
      </c>
      <c r="G8" s="75" t="s">
        <v>147</v>
      </c>
      <c r="H8" s="76"/>
      <c r="I8" s="75" t="s">
        <v>148</v>
      </c>
      <c r="J8" s="76"/>
      <c r="K8" s="75" t="s">
        <v>149</v>
      </c>
      <c r="L8" s="76"/>
    </row>
    <row r="9" spans="2:12" ht="30.75">
      <c r="B9" s="71"/>
      <c r="C9" s="64"/>
      <c r="D9" s="64"/>
      <c r="E9" s="64"/>
      <c r="F9" s="64"/>
      <c r="G9" s="27" t="s">
        <v>150</v>
      </c>
      <c r="H9" s="27" t="s">
        <v>151</v>
      </c>
      <c r="I9" s="27" t="s">
        <v>150</v>
      </c>
      <c r="J9" s="27" t="s">
        <v>151</v>
      </c>
      <c r="K9" s="27" t="s">
        <v>150</v>
      </c>
      <c r="L9" s="27" t="s">
        <v>151</v>
      </c>
    </row>
    <row r="10" spans="2:12" ht="34.5" customHeight="1">
      <c r="B10" s="61" t="s">
        <v>106</v>
      </c>
      <c r="C10" s="62"/>
      <c r="D10" s="62"/>
      <c r="E10" s="62"/>
      <c r="F10" s="62"/>
      <c r="G10" s="62"/>
      <c r="H10" s="62"/>
      <c r="I10" s="62"/>
      <c r="J10" s="62"/>
      <c r="K10" s="62"/>
      <c r="L10" s="63"/>
    </row>
    <row r="11" spans="2:12" ht="17.25">
      <c r="B11" s="2" t="s">
        <v>124</v>
      </c>
      <c r="C11" s="7" t="s">
        <v>1</v>
      </c>
      <c r="D11" s="30"/>
      <c r="E11" s="30"/>
      <c r="F11" s="30"/>
      <c r="G11" s="30"/>
      <c r="H11" s="30"/>
      <c r="I11" s="30"/>
      <c r="J11" s="30"/>
      <c r="K11" s="30"/>
      <c r="L11" s="30"/>
    </row>
    <row r="12" spans="2:12" ht="34.5">
      <c r="B12" s="34" t="s">
        <v>125</v>
      </c>
      <c r="C12" s="33" t="s">
        <v>46</v>
      </c>
      <c r="D12" s="31"/>
      <c r="E12" s="31"/>
      <c r="F12" s="31"/>
      <c r="G12" s="32"/>
      <c r="H12" s="32"/>
      <c r="I12" s="31"/>
      <c r="J12" s="31"/>
      <c r="K12" s="31"/>
      <c r="L12" s="31"/>
    </row>
    <row r="13" spans="2:12" ht="34.5">
      <c r="B13" s="1" t="s">
        <v>140</v>
      </c>
      <c r="C13" s="7" t="s">
        <v>46</v>
      </c>
      <c r="D13" s="30"/>
      <c r="E13" s="35"/>
      <c r="F13" s="35"/>
      <c r="G13" s="35"/>
      <c r="H13" s="35"/>
      <c r="I13" s="35"/>
      <c r="J13" s="35"/>
      <c r="K13" s="35"/>
      <c r="L13" s="35"/>
    </row>
    <row r="14" spans="2:12" ht="17.25">
      <c r="B14" s="1" t="s">
        <v>67</v>
      </c>
      <c r="C14" s="7" t="s">
        <v>46</v>
      </c>
      <c r="D14" s="30"/>
      <c r="E14" s="30"/>
      <c r="F14" s="30"/>
      <c r="G14" s="30"/>
      <c r="H14" s="30"/>
      <c r="I14" s="30"/>
      <c r="J14" s="30"/>
      <c r="K14" s="30"/>
      <c r="L14" s="30"/>
    </row>
    <row r="15" spans="2:12" ht="17.25">
      <c r="B15" s="2" t="s">
        <v>126</v>
      </c>
      <c r="C15" s="7" t="s">
        <v>46</v>
      </c>
      <c r="D15" s="30"/>
      <c r="E15" s="30"/>
      <c r="F15" s="30"/>
      <c r="G15" s="30"/>
      <c r="H15" s="30"/>
      <c r="I15" s="30"/>
      <c r="J15" s="30"/>
      <c r="K15" s="30"/>
      <c r="L15" s="30"/>
    </row>
    <row r="16" spans="2:12" ht="36">
      <c r="B16" s="4" t="s">
        <v>113</v>
      </c>
      <c r="C16" s="7" t="s">
        <v>46</v>
      </c>
      <c r="D16" s="30"/>
      <c r="E16" s="30"/>
      <c r="F16" s="30"/>
      <c r="G16" s="30"/>
      <c r="H16" s="30"/>
      <c r="I16" s="30"/>
      <c r="J16" s="30"/>
      <c r="K16" s="30"/>
      <c r="L16" s="30"/>
    </row>
    <row r="17" spans="2:12" ht="15" hidden="1">
      <c r="B17" s="61" t="s">
        <v>107</v>
      </c>
      <c r="C17" s="62"/>
      <c r="D17" s="62"/>
      <c r="E17" s="62"/>
      <c r="F17" s="62"/>
      <c r="G17" s="62"/>
      <c r="H17" s="62"/>
      <c r="I17" s="62"/>
      <c r="J17" s="62"/>
      <c r="K17" s="62"/>
      <c r="L17" s="63"/>
    </row>
    <row r="18" spans="2:12" ht="17.25" hidden="1">
      <c r="B18" s="1" t="s">
        <v>47</v>
      </c>
      <c r="C18" s="7" t="s">
        <v>46</v>
      </c>
      <c r="D18" s="42">
        <v>15962.4</v>
      </c>
      <c r="E18" s="6">
        <v>16340.159</v>
      </c>
      <c r="F18" s="6">
        <v>16644.239215600435</v>
      </c>
      <c r="G18" s="6">
        <v>16839.75567946318</v>
      </c>
      <c r="H18" s="6">
        <v>16922.710140938365</v>
      </c>
      <c r="I18" s="6">
        <v>17074.662033916386</v>
      </c>
      <c r="J18" s="6">
        <v>17243.216453358284</v>
      </c>
      <c r="K18" s="6">
        <v>17331.004944587425</v>
      </c>
      <c r="L18" s="6">
        <v>17588.13752102972</v>
      </c>
    </row>
    <row r="19" spans="2:12" ht="18" hidden="1">
      <c r="B19" s="3" t="s">
        <v>9</v>
      </c>
      <c r="C19" s="7"/>
      <c r="D19" s="7"/>
      <c r="E19" s="6"/>
      <c r="F19" s="6"/>
      <c r="G19" s="6"/>
      <c r="H19" s="6"/>
      <c r="I19" s="6"/>
      <c r="J19" s="6"/>
      <c r="K19" s="6"/>
      <c r="L19" s="6"/>
    </row>
    <row r="20" spans="2:12" ht="36" hidden="1">
      <c r="B20" s="3" t="s">
        <v>127</v>
      </c>
      <c r="C20" s="7" t="s">
        <v>46</v>
      </c>
      <c r="D20" s="42">
        <v>1188.972</v>
      </c>
      <c r="E20" s="6">
        <v>1177.692</v>
      </c>
      <c r="F20" s="6">
        <v>1213.0227600000003</v>
      </c>
      <c r="G20" s="6">
        <v>1247.5485660000002</v>
      </c>
      <c r="H20" s="6">
        <v>1309.9259943000002</v>
      </c>
      <c r="I20" s="6">
        <v>1272.4995373200002</v>
      </c>
      <c r="J20" s="6">
        <v>1278.8620350066</v>
      </c>
      <c r="K20" s="6">
        <v>1317.3016664257198</v>
      </c>
      <c r="L20" s="6">
        <v>1321.2535714249968</v>
      </c>
    </row>
    <row r="21" spans="2:12" ht="18" hidden="1">
      <c r="B21" s="3" t="s">
        <v>128</v>
      </c>
      <c r="C21" s="7" t="s">
        <v>46</v>
      </c>
      <c r="D21" s="42">
        <v>11851.484</v>
      </c>
      <c r="E21" s="6">
        <v>12101.59</v>
      </c>
      <c r="F21" s="6">
        <v>12105.343113690486</v>
      </c>
      <c r="G21" s="6">
        <v>12161.882301858483</v>
      </c>
      <c r="H21" s="6">
        <v>12291.714551288987</v>
      </c>
      <c r="I21" s="6">
        <v>12265.793416258775</v>
      </c>
      <c r="J21" s="6">
        <v>12435.617550913832</v>
      </c>
      <c r="K21" s="6">
        <v>12378.715624868271</v>
      </c>
      <c r="L21" s="6">
        <v>12570.421683791566</v>
      </c>
    </row>
    <row r="22" spans="2:12" ht="36" hidden="1">
      <c r="B22" s="3" t="s">
        <v>129</v>
      </c>
      <c r="C22" s="7" t="s">
        <v>46</v>
      </c>
      <c r="D22" s="42">
        <v>193.62004148890003</v>
      </c>
      <c r="E22" s="42">
        <v>205.03526738226563</v>
      </c>
      <c r="F22" s="42">
        <v>262.7238608392115</v>
      </c>
      <c r="G22" s="42">
        <v>281.11453109795633</v>
      </c>
      <c r="H22" s="42">
        <v>198.2</v>
      </c>
      <c r="I22" s="42">
        <v>292.35911234187455</v>
      </c>
      <c r="J22" s="42">
        <v>293.8209079035839</v>
      </c>
      <c r="K22" s="42">
        <v>292.35911234187455</v>
      </c>
      <c r="L22" s="42">
        <v>292.9438305665583</v>
      </c>
    </row>
    <row r="23" spans="2:12" ht="18" hidden="1">
      <c r="B23" s="3" t="s">
        <v>130</v>
      </c>
      <c r="C23" s="7" t="s">
        <v>46</v>
      </c>
      <c r="D23" s="22">
        <v>234.52002732379998</v>
      </c>
      <c r="E23" s="22">
        <v>218.6795085600828</v>
      </c>
      <c r="F23" s="22">
        <v>259.18337937559</v>
      </c>
      <c r="G23" s="22">
        <v>266.9588807568577</v>
      </c>
      <c r="H23" s="42">
        <v>274.9676471795634</v>
      </c>
      <c r="I23" s="42">
        <v>280.93892566544037</v>
      </c>
      <c r="J23" s="42">
        <v>282.3436202937675</v>
      </c>
      <c r="K23" s="42">
        <v>272.29805837199495</v>
      </c>
      <c r="L23" s="42">
        <v>272.84265448873896</v>
      </c>
    </row>
    <row r="24" spans="2:12" ht="18" hidden="1">
      <c r="B24" s="3" t="s">
        <v>131</v>
      </c>
      <c r="C24" s="7" t="s">
        <v>46</v>
      </c>
      <c r="D24" s="42">
        <v>2493.8039311872994</v>
      </c>
      <c r="E24" s="6">
        <v>2637.1622240576517</v>
      </c>
      <c r="F24" s="6">
        <v>2803.966101695148</v>
      </c>
      <c r="G24" s="6">
        <v>2882.2513997498822</v>
      </c>
      <c r="H24" s="6">
        <v>2847.9019481698147</v>
      </c>
      <c r="I24" s="6">
        <v>2963.0710423302953</v>
      </c>
      <c r="J24" s="6">
        <v>2952.572339240501</v>
      </c>
      <c r="K24" s="6">
        <v>3070.3304825795644</v>
      </c>
      <c r="L24" s="6">
        <v>3130.675780757859</v>
      </c>
    </row>
    <row r="25" spans="2:12" ht="18" hidden="1">
      <c r="B25" s="4" t="s">
        <v>100</v>
      </c>
      <c r="C25" s="7" t="s">
        <v>77</v>
      </c>
      <c r="D25" s="23">
        <v>96.1</v>
      </c>
      <c r="E25" s="36">
        <v>97.5</v>
      </c>
      <c r="F25" s="36">
        <v>98.5</v>
      </c>
      <c r="G25" s="36">
        <v>97.5</v>
      </c>
      <c r="H25" s="36">
        <v>98</v>
      </c>
      <c r="I25" s="36">
        <v>97.6</v>
      </c>
      <c r="J25" s="36">
        <v>98.1</v>
      </c>
      <c r="K25" s="36">
        <v>97.7</v>
      </c>
      <c r="L25" s="36">
        <v>98.2</v>
      </c>
    </row>
    <row r="26" spans="2:12" ht="18" hidden="1">
      <c r="B26" s="4" t="s">
        <v>48</v>
      </c>
      <c r="C26" s="7" t="s">
        <v>49</v>
      </c>
      <c r="D26" s="47">
        <v>44851.30487558163</v>
      </c>
      <c r="E26" s="6">
        <v>46139.87248125056</v>
      </c>
      <c r="F26" s="6">
        <v>47293.36929328183</v>
      </c>
      <c r="G26" s="6">
        <v>48002.76983268106</v>
      </c>
      <c r="H26" s="6">
        <v>48239.23667914746</v>
      </c>
      <c r="I26" s="6">
        <v>48770.81415000395</v>
      </c>
      <c r="J26" s="6">
        <v>49252.26064940955</v>
      </c>
      <c r="K26" s="6">
        <v>49599.91799055402</v>
      </c>
      <c r="L26" s="6">
        <v>50335.81038369657</v>
      </c>
    </row>
    <row r="27" spans="2:12" ht="18" hidden="1">
      <c r="B27" s="4" t="s">
        <v>50</v>
      </c>
      <c r="C27" s="7" t="s">
        <v>49</v>
      </c>
      <c r="D27" s="47">
        <v>18785.4</v>
      </c>
      <c r="E27" s="6">
        <v>19750.87</v>
      </c>
      <c r="F27" s="6">
        <v>20027.38218</v>
      </c>
      <c r="G27" s="6">
        <v>20027.38218</v>
      </c>
      <c r="H27" s="6">
        <v>20227.656001800002</v>
      </c>
      <c r="I27" s="6">
        <v>20147.546473079998</v>
      </c>
      <c r="J27" s="6">
        <v>20429.932561818</v>
      </c>
      <c r="K27" s="6">
        <v>20147.546473079998</v>
      </c>
      <c r="L27" s="6">
        <v>20634.23188743618</v>
      </c>
    </row>
    <row r="28" spans="2:12" ht="18" hidden="1">
      <c r="B28" s="4" t="s">
        <v>51</v>
      </c>
      <c r="C28" s="7" t="s">
        <v>77</v>
      </c>
      <c r="D28" s="23">
        <v>94.98456568557071</v>
      </c>
      <c r="E28" s="36">
        <v>99.73947001394698</v>
      </c>
      <c r="F28" s="36">
        <v>97.4</v>
      </c>
      <c r="G28" s="36">
        <v>96</v>
      </c>
      <c r="H28" s="36">
        <v>97</v>
      </c>
      <c r="I28" s="36">
        <v>96.6</v>
      </c>
      <c r="J28" s="36">
        <v>97</v>
      </c>
      <c r="K28" s="36">
        <v>96</v>
      </c>
      <c r="L28" s="36">
        <v>97</v>
      </c>
    </row>
    <row r="29" spans="2:12" ht="36" hidden="1">
      <c r="B29" s="4" t="s">
        <v>52</v>
      </c>
      <c r="C29" s="7" t="s">
        <v>53</v>
      </c>
      <c r="D29" s="36">
        <v>2.6</v>
      </c>
      <c r="E29" s="36">
        <v>3.2</v>
      </c>
      <c r="F29" s="6">
        <v>3</v>
      </c>
      <c r="G29" s="6">
        <v>2.8</v>
      </c>
      <c r="H29" s="6">
        <v>2.8</v>
      </c>
      <c r="I29" s="6">
        <v>2.7</v>
      </c>
      <c r="J29" s="6">
        <v>2.6</v>
      </c>
      <c r="K29" s="6">
        <v>2.7</v>
      </c>
      <c r="L29" s="6">
        <v>2.6</v>
      </c>
    </row>
    <row r="30" spans="2:12" ht="17.25" hidden="1">
      <c r="B30" s="48" t="s">
        <v>54</v>
      </c>
      <c r="C30" s="7" t="s">
        <v>46</v>
      </c>
      <c r="D30" s="22"/>
      <c r="E30" s="6"/>
      <c r="F30" s="6"/>
      <c r="G30" s="6"/>
      <c r="H30" s="6"/>
      <c r="I30" s="6"/>
      <c r="J30" s="6"/>
      <c r="K30" s="6"/>
      <c r="L30" s="6"/>
    </row>
    <row r="31" spans="2:12" ht="15" hidden="1">
      <c r="B31" s="61" t="s">
        <v>108</v>
      </c>
      <c r="C31" s="62"/>
      <c r="D31" s="62"/>
      <c r="E31" s="62"/>
      <c r="F31" s="62"/>
      <c r="G31" s="62"/>
      <c r="H31" s="62"/>
      <c r="I31" s="62"/>
      <c r="J31" s="62"/>
      <c r="K31" s="62"/>
      <c r="L31" s="63"/>
    </row>
    <row r="32" spans="2:12" ht="18" hidden="1">
      <c r="B32" s="4" t="s">
        <v>68</v>
      </c>
      <c r="C32" s="7" t="s">
        <v>38</v>
      </c>
      <c r="D32" s="7">
        <v>19.53</v>
      </c>
      <c r="E32" s="21">
        <v>18.73</v>
      </c>
      <c r="F32" s="21" t="e">
        <f>#REF!*0.634</f>
        <v>#REF!</v>
      </c>
      <c r="G32" s="21" t="e">
        <f>#REF!*0.634</f>
        <v>#REF!</v>
      </c>
      <c r="H32" s="21" t="e">
        <f>#REF!*0.634</f>
        <v>#REF!</v>
      </c>
      <c r="I32" s="21" t="e">
        <f>#REF!*0.634</f>
        <v>#REF!</v>
      </c>
      <c r="J32" s="21" t="e">
        <f>#REF!*0.634</f>
        <v>#REF!</v>
      </c>
      <c r="K32" s="21" t="e">
        <f>#REF!*0.634</f>
        <v>#REF!</v>
      </c>
      <c r="L32" s="21" t="e">
        <f>#REF!*0.634</f>
        <v>#REF!</v>
      </c>
    </row>
    <row r="33" spans="2:12" ht="18" hidden="1">
      <c r="B33" s="4" t="s">
        <v>55</v>
      </c>
      <c r="C33" s="7" t="s">
        <v>38</v>
      </c>
      <c r="D33" s="9">
        <v>17.68</v>
      </c>
      <c r="E33" s="21">
        <v>17.12</v>
      </c>
      <c r="F33" s="21" t="e">
        <f>F32*0.91</f>
        <v>#REF!</v>
      </c>
      <c r="G33" s="21" t="e">
        <f aca="true" t="shared" si="0" ref="G33:L33">G32*0.91</f>
        <v>#REF!</v>
      </c>
      <c r="H33" s="21" t="e">
        <f t="shared" si="0"/>
        <v>#REF!</v>
      </c>
      <c r="I33" s="21" t="e">
        <f t="shared" si="0"/>
        <v>#REF!</v>
      </c>
      <c r="J33" s="21" t="e">
        <f t="shared" si="0"/>
        <v>#REF!</v>
      </c>
      <c r="K33" s="21" t="e">
        <f t="shared" si="0"/>
        <v>#REF!</v>
      </c>
      <c r="L33" s="21" t="e">
        <f t="shared" si="0"/>
        <v>#REF!</v>
      </c>
    </row>
    <row r="34" spans="2:12" ht="18" hidden="1">
      <c r="B34" s="3" t="s">
        <v>56</v>
      </c>
      <c r="C34" s="20" t="s">
        <v>30</v>
      </c>
      <c r="D34" s="43">
        <v>0.89</v>
      </c>
      <c r="E34" s="43">
        <v>0.92</v>
      </c>
      <c r="F34" s="43">
        <v>0.96</v>
      </c>
      <c r="G34" s="43">
        <v>0.97</v>
      </c>
      <c r="H34" s="43">
        <v>0.94</v>
      </c>
      <c r="I34" s="43">
        <v>0.96</v>
      </c>
      <c r="J34" s="43">
        <v>0.92</v>
      </c>
      <c r="K34" s="43">
        <v>0.96</v>
      </c>
      <c r="L34" s="43">
        <v>0.92</v>
      </c>
    </row>
    <row r="35" spans="2:12" ht="48.75" customHeight="1" hidden="1">
      <c r="B35" s="3" t="s">
        <v>57</v>
      </c>
      <c r="C35" s="7" t="s">
        <v>38</v>
      </c>
      <c r="D35" s="7">
        <v>0.174</v>
      </c>
      <c r="E35" s="21">
        <v>0.172</v>
      </c>
      <c r="F35" s="21">
        <v>0.18</v>
      </c>
      <c r="G35" s="21">
        <v>0.182</v>
      </c>
      <c r="H35" s="21">
        <v>0.176</v>
      </c>
      <c r="I35" s="21">
        <v>0.179</v>
      </c>
      <c r="J35" s="21">
        <v>0.172</v>
      </c>
      <c r="K35" s="21">
        <v>0.179</v>
      </c>
      <c r="L35" s="21">
        <v>0.172</v>
      </c>
    </row>
    <row r="36" spans="2:12" ht="36" hidden="1">
      <c r="B36" s="4" t="s">
        <v>66</v>
      </c>
      <c r="C36" s="19" t="s">
        <v>38</v>
      </c>
      <c r="D36" s="19">
        <v>13.583</v>
      </c>
      <c r="E36" s="21">
        <v>12.917</v>
      </c>
      <c r="F36" s="21">
        <v>12.38</v>
      </c>
      <c r="G36" s="21">
        <v>12.182</v>
      </c>
      <c r="H36" s="21">
        <v>12.3</v>
      </c>
      <c r="I36" s="21">
        <v>12.057</v>
      </c>
      <c r="J36" s="21">
        <v>12.2</v>
      </c>
      <c r="K36" s="21">
        <v>12</v>
      </c>
      <c r="L36" s="21">
        <v>12.15</v>
      </c>
    </row>
    <row r="37" spans="2:12" ht="18" hidden="1">
      <c r="B37" s="4" t="s">
        <v>132</v>
      </c>
      <c r="C37" s="7" t="s">
        <v>21</v>
      </c>
      <c r="D37" s="42">
        <v>72710.27509877543</v>
      </c>
      <c r="E37" s="42">
        <v>78072.75941266032</v>
      </c>
      <c r="F37" s="42">
        <v>81484.53899899358</v>
      </c>
      <c r="G37" s="42">
        <v>83195.71431797244</v>
      </c>
      <c r="H37" s="42">
        <v>83277.19885697144</v>
      </c>
      <c r="I37" s="42">
        <v>84776.43289001392</v>
      </c>
      <c r="J37" s="42">
        <v>84942.74283411088</v>
      </c>
      <c r="K37" s="42">
        <v>85963.30295047411</v>
      </c>
      <c r="L37" s="42">
        <v>86216.88397662254</v>
      </c>
    </row>
    <row r="38" spans="2:12" ht="36" hidden="1">
      <c r="B38" s="4" t="s">
        <v>141</v>
      </c>
      <c r="C38" s="20" t="s">
        <v>77</v>
      </c>
      <c r="D38" s="42">
        <v>107.61020306921458</v>
      </c>
      <c r="E38" s="42">
        <v>107.3751396299905</v>
      </c>
      <c r="F38" s="42">
        <v>104.37</v>
      </c>
      <c r="G38" s="42">
        <v>102.1</v>
      </c>
      <c r="H38" s="42">
        <v>102.2</v>
      </c>
      <c r="I38" s="42">
        <v>101.9</v>
      </c>
      <c r="J38" s="42">
        <v>102</v>
      </c>
      <c r="K38" s="42">
        <v>101.4</v>
      </c>
      <c r="L38" s="42">
        <v>101.5</v>
      </c>
    </row>
    <row r="39" spans="2:12" ht="15" hidden="1">
      <c r="B39" s="72" t="s">
        <v>109</v>
      </c>
      <c r="C39" s="73"/>
      <c r="D39" s="73"/>
      <c r="E39" s="73"/>
      <c r="F39" s="73"/>
      <c r="G39" s="73"/>
      <c r="H39" s="73"/>
      <c r="I39" s="73"/>
      <c r="J39" s="73"/>
      <c r="K39" s="73"/>
      <c r="L39" s="74"/>
    </row>
    <row r="40" spans="2:12" ht="18" hidden="1">
      <c r="B40" s="4" t="s">
        <v>59</v>
      </c>
      <c r="C40" s="7" t="s">
        <v>58</v>
      </c>
      <c r="D40" s="7">
        <v>2077</v>
      </c>
      <c r="E40" s="24">
        <v>2117</v>
      </c>
      <c r="F40" s="24">
        <v>2120</v>
      </c>
      <c r="G40" s="40">
        <v>2130</v>
      </c>
      <c r="H40" s="40">
        <v>2225</v>
      </c>
      <c r="I40" s="40">
        <v>2220</v>
      </c>
      <c r="J40" s="40">
        <v>2220</v>
      </c>
      <c r="K40" s="40">
        <v>2220</v>
      </c>
      <c r="L40" s="40">
        <v>2220</v>
      </c>
    </row>
    <row r="41" spans="2:12" ht="54" hidden="1">
      <c r="B41" s="4" t="s">
        <v>60</v>
      </c>
      <c r="C41" s="19" t="s">
        <v>38</v>
      </c>
      <c r="D41" s="19">
        <v>3.687</v>
      </c>
      <c r="E41" s="21">
        <v>3.74</v>
      </c>
      <c r="F41" s="21">
        <v>3.781</v>
      </c>
      <c r="G41" s="21">
        <v>3.856</v>
      </c>
      <c r="H41" s="21">
        <v>3.856</v>
      </c>
      <c r="I41" s="21">
        <v>3.949</v>
      </c>
      <c r="J41" s="21">
        <v>3.949</v>
      </c>
      <c r="K41" s="21">
        <v>4.054</v>
      </c>
      <c r="L41" s="21">
        <v>4.054</v>
      </c>
    </row>
    <row r="42" spans="2:12" ht="63" customHeight="1" hidden="1">
      <c r="B42" s="5" t="s">
        <v>99</v>
      </c>
      <c r="C42" s="19" t="s">
        <v>38</v>
      </c>
      <c r="D42" s="19"/>
      <c r="E42" s="11"/>
      <c r="F42" s="11"/>
      <c r="G42" s="11"/>
      <c r="H42" s="11"/>
      <c r="I42" s="11"/>
      <c r="J42" s="11"/>
      <c r="K42" s="11"/>
      <c r="L42" s="12"/>
    </row>
    <row r="43" spans="2:12" ht="18" hidden="1">
      <c r="B43" s="3" t="s">
        <v>133</v>
      </c>
      <c r="C43" s="7" t="s">
        <v>61</v>
      </c>
      <c r="D43" s="23"/>
      <c r="E43" s="23"/>
      <c r="F43" s="23"/>
      <c r="G43" s="23"/>
      <c r="H43" s="23"/>
      <c r="I43" s="23"/>
      <c r="J43" s="23"/>
      <c r="K43" s="23"/>
      <c r="L43" s="23"/>
    </row>
    <row r="44" spans="2:12" ht="18" hidden="1">
      <c r="B44" s="3" t="s">
        <v>134</v>
      </c>
      <c r="C44" s="7" t="s">
        <v>62</v>
      </c>
      <c r="D44" s="22"/>
      <c r="E44" s="22"/>
      <c r="F44" s="22"/>
      <c r="G44" s="22"/>
      <c r="H44" s="22"/>
      <c r="I44" s="22"/>
      <c r="J44" s="22"/>
      <c r="K44" s="22"/>
      <c r="L44" s="22"/>
    </row>
    <row r="45" spans="2:12" ht="18" hidden="1">
      <c r="B45" s="3" t="s">
        <v>135</v>
      </c>
      <c r="C45" s="7" t="s">
        <v>62</v>
      </c>
      <c r="D45" s="22"/>
      <c r="E45" s="22"/>
      <c r="F45" s="22"/>
      <c r="G45" s="22"/>
      <c r="H45" s="22"/>
      <c r="I45" s="22"/>
      <c r="J45" s="22"/>
      <c r="K45" s="22"/>
      <c r="L45" s="22"/>
    </row>
    <row r="46" spans="2:12" ht="22.5" customHeight="1" hidden="1">
      <c r="B46" s="3" t="s">
        <v>136</v>
      </c>
      <c r="C46" s="7" t="s">
        <v>188</v>
      </c>
      <c r="D46" s="7">
        <v>661.9</v>
      </c>
      <c r="E46" s="6">
        <v>685.5</v>
      </c>
      <c r="F46" s="6">
        <v>687.1</v>
      </c>
      <c r="G46" s="6">
        <v>687.1</v>
      </c>
      <c r="H46" s="6">
        <v>682.6</v>
      </c>
      <c r="I46" s="6">
        <v>762.3</v>
      </c>
      <c r="J46" s="6">
        <v>757.2</v>
      </c>
      <c r="K46" s="6">
        <v>764.8</v>
      </c>
      <c r="L46" s="6">
        <v>759.7</v>
      </c>
    </row>
    <row r="47" spans="2:12" ht="36" hidden="1">
      <c r="B47" s="3" t="s">
        <v>137</v>
      </c>
      <c r="C47" s="19" t="s">
        <v>63</v>
      </c>
      <c r="D47" s="29"/>
      <c r="E47" s="29"/>
      <c r="F47" s="29"/>
      <c r="G47" s="29"/>
      <c r="H47" s="29"/>
      <c r="I47" s="29"/>
      <c r="J47" s="29"/>
      <c r="K47" s="29"/>
      <c r="L47" s="29"/>
    </row>
    <row r="48" spans="2:12" ht="18" hidden="1">
      <c r="B48" s="3" t="s">
        <v>138</v>
      </c>
      <c r="C48" s="19" t="s">
        <v>64</v>
      </c>
      <c r="D48" s="26"/>
      <c r="E48" s="10"/>
      <c r="F48" s="10"/>
      <c r="G48" s="10"/>
      <c r="H48" s="10"/>
      <c r="I48" s="10"/>
      <c r="J48" s="10"/>
      <c r="K48" s="10"/>
      <c r="L48" s="10"/>
    </row>
    <row r="49" spans="2:12" ht="18" hidden="1">
      <c r="B49" s="3" t="s">
        <v>139</v>
      </c>
      <c r="C49" s="19" t="s">
        <v>64</v>
      </c>
      <c r="D49" s="19"/>
      <c r="E49" s="21"/>
      <c r="F49" s="21"/>
      <c r="G49" s="21"/>
      <c r="H49" s="21"/>
      <c r="I49" s="21"/>
      <c r="J49" s="21"/>
      <c r="K49" s="21"/>
      <c r="L49" s="21"/>
    </row>
    <row r="50" ht="17.25" hidden="1"/>
    <row r="51" ht="17.25" hidden="1"/>
    <row r="52" ht="17.25" hidden="1"/>
    <row r="53" ht="17.25" hidden="1"/>
    <row r="54" ht="17.25" hidden="1"/>
    <row r="55" ht="17.25" hidden="1"/>
    <row r="56" ht="17.25" hidden="1"/>
    <row r="57" ht="17.25" hidden="1"/>
    <row r="58" ht="17.25" hidden="1"/>
    <row r="59" ht="17.25" hidden="1"/>
    <row r="60" ht="17.25" hidden="1"/>
    <row r="61" ht="17.25" hidden="1"/>
    <row r="62" ht="17.25" hidden="1"/>
    <row r="63" ht="17.25" hidden="1"/>
    <row r="64" ht="17.25" hidden="1"/>
    <row r="65" ht="17.25" hidden="1"/>
    <row r="66" ht="17.25" hidden="1"/>
  </sheetData>
  <sheetProtection/>
  <mergeCells count="18">
    <mergeCell ref="F8:F9"/>
    <mergeCell ref="G8:H8"/>
    <mergeCell ref="J1:L1"/>
    <mergeCell ref="J2:L2"/>
    <mergeCell ref="C3:F3"/>
    <mergeCell ref="J3:L3"/>
    <mergeCell ref="B4:L4"/>
    <mergeCell ref="B5:L5"/>
    <mergeCell ref="B10:L10"/>
    <mergeCell ref="B17:L17"/>
    <mergeCell ref="B31:L31"/>
    <mergeCell ref="B39:L39"/>
    <mergeCell ref="I8:J8"/>
    <mergeCell ref="K8:L8"/>
    <mergeCell ref="B7:B9"/>
    <mergeCell ref="C7:C9"/>
    <mergeCell ref="D8:D9"/>
    <mergeCell ref="E8:E9"/>
  </mergeCells>
  <printOptions/>
  <pageMargins left="0.1968503937007874" right="0.1968503937007874" top="0.3937007874015748" bottom="0.1968503937007874" header="0" footer="0"/>
  <pageSetup fitToHeight="17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Меженная Олеся Алексеевна</cp:lastModifiedBy>
  <cp:lastPrinted>2017-10-18T04:54:01Z</cp:lastPrinted>
  <dcterms:created xsi:type="dcterms:W3CDTF">2013-05-25T16:45:04Z</dcterms:created>
  <dcterms:modified xsi:type="dcterms:W3CDTF">2017-10-18T04:54:21Z</dcterms:modified>
  <cp:category/>
  <cp:version/>
  <cp:contentType/>
  <cp:contentStatus/>
</cp:coreProperties>
</file>